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universitytasmania-my.sharepoint.com/personal/damon_britton_utas_edu_au/Documents/1 - Documents/Work/Manuscripts/Nutrient reveiw/"/>
    </mc:Choice>
  </mc:AlternateContent>
  <xr:revisionPtr revIDLastSave="28" documentId="8_{A8DCE0DC-FFDB-4E86-8C7E-A145E8DA11D9}" xr6:coauthVersionLast="47" xr6:coauthVersionMax="47" xr10:uidLastSave="{0538C355-0B37-4174-8991-EBE52A2814D9}"/>
  <bookViews>
    <workbookView xWindow="25695" yWindow="0" windowWidth="26010" windowHeight="20985" firstSheet="2" activeTab="2" xr2:uid="{00000000-000D-0000-FFFF-FFFF00000000}"/>
  </bookViews>
  <sheets>
    <sheet name="Nitrate" sheetId="1" r:id="rId1"/>
    <sheet name="Ammonium" sheetId="2" r:id="rId2"/>
    <sheet name="Combined" sheetId="7" r:id="rId3"/>
    <sheet name="Meta Data" sheetId="6" r:id="rId4"/>
  </sheets>
  <definedNames>
    <definedName name="_xlnm._FilterDatabase" localSheetId="0" hidden="1">Nitrate!$A$1:$AP$192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7" i="7" l="1"/>
  <c r="Y37" i="7" s="1"/>
  <c r="R425" i="7"/>
  <c r="X278" i="7"/>
  <c r="W278" i="7"/>
  <c r="S278" i="7"/>
  <c r="R278" i="7"/>
  <c r="X277" i="7"/>
  <c r="W277" i="7"/>
  <c r="S277" i="7"/>
  <c r="R277" i="7"/>
  <c r="Y272" i="7"/>
  <c r="W272" i="7"/>
  <c r="R272" i="7"/>
  <c r="Y251" i="7"/>
  <c r="W251" i="7"/>
  <c r="R251" i="7"/>
  <c r="Y267" i="7"/>
  <c r="W267" i="7"/>
  <c r="R267" i="7"/>
  <c r="Y266" i="7"/>
  <c r="W266" i="7"/>
  <c r="R266" i="7"/>
  <c r="Y265" i="7"/>
  <c r="W265" i="7"/>
  <c r="R265" i="7"/>
  <c r="Y264" i="7"/>
  <c r="W264" i="7"/>
  <c r="R264" i="7"/>
  <c r="Y263" i="7"/>
  <c r="W263" i="7"/>
  <c r="R263" i="7"/>
  <c r="Y262" i="7"/>
  <c r="W262" i="7"/>
  <c r="R262" i="7"/>
  <c r="Y261" i="7"/>
  <c r="W261" i="7"/>
  <c r="R261" i="7"/>
  <c r="Y260" i="7"/>
  <c r="W260" i="7"/>
  <c r="R260" i="7"/>
  <c r="Y259" i="7"/>
  <c r="W259" i="7"/>
  <c r="R259" i="7"/>
  <c r="Y258" i="7"/>
  <c r="W258" i="7"/>
  <c r="R258" i="7"/>
  <c r="Y271" i="7"/>
  <c r="W271" i="7"/>
  <c r="R271" i="7"/>
  <c r="Y255" i="7"/>
  <c r="W255" i="7"/>
  <c r="R255" i="7"/>
  <c r="Y257" i="7"/>
  <c r="W257" i="7"/>
  <c r="R257" i="7"/>
  <c r="Y256" i="7"/>
  <c r="W256" i="7"/>
  <c r="R256" i="7"/>
  <c r="Y254" i="7"/>
  <c r="W254" i="7"/>
  <c r="R254" i="7"/>
  <c r="Y269" i="7"/>
  <c r="W269" i="7"/>
  <c r="R269" i="7"/>
  <c r="Y268" i="7"/>
  <c r="W268" i="7"/>
  <c r="R268" i="7"/>
  <c r="Y253" i="7"/>
  <c r="W253" i="7"/>
  <c r="R253" i="7"/>
  <c r="Y252" i="7"/>
  <c r="W252" i="7"/>
  <c r="R252" i="7"/>
  <c r="Y270" i="7"/>
  <c r="W270" i="7"/>
  <c r="R270" i="7"/>
  <c r="Y250" i="7"/>
  <c r="W250" i="7"/>
  <c r="R250" i="7"/>
  <c r="Y249" i="7"/>
  <c r="W249" i="7"/>
  <c r="R249" i="7"/>
  <c r="Y248" i="7"/>
  <c r="W248" i="7"/>
  <c r="R248" i="7"/>
  <c r="Y247" i="7"/>
  <c r="W247" i="7"/>
  <c r="R247" i="7"/>
  <c r="X246" i="7"/>
  <c r="W246" i="7"/>
  <c r="S246" i="7"/>
  <c r="R246" i="7"/>
  <c r="Y243" i="7"/>
  <c r="Y242" i="7"/>
  <c r="Y241" i="7"/>
  <c r="X241" i="7"/>
  <c r="W241" i="7"/>
  <c r="Y240" i="7"/>
  <c r="X240" i="7"/>
  <c r="W240" i="7"/>
  <c r="Y239" i="7"/>
  <c r="X239" i="7"/>
  <c r="W239" i="7"/>
  <c r="Y238" i="7"/>
  <c r="X238" i="7"/>
  <c r="W238" i="7"/>
  <c r="X236" i="7"/>
  <c r="W236" i="7"/>
  <c r="S236" i="7"/>
  <c r="R236" i="7"/>
  <c r="Y235" i="7"/>
  <c r="Y234" i="7"/>
  <c r="Y230" i="7"/>
  <c r="X227" i="7"/>
  <c r="W227" i="7"/>
  <c r="S227" i="7"/>
  <c r="R227" i="7"/>
  <c r="X228" i="7"/>
  <c r="W228" i="7"/>
  <c r="S228" i="7"/>
  <c r="R228" i="7"/>
  <c r="X226" i="7"/>
  <c r="W226" i="7"/>
  <c r="S226" i="7"/>
  <c r="R226" i="7"/>
  <c r="X225" i="7"/>
  <c r="W225" i="7"/>
  <c r="S225" i="7"/>
  <c r="R225" i="7"/>
  <c r="X221" i="7"/>
  <c r="W221" i="7"/>
  <c r="S221" i="7"/>
  <c r="R221" i="7"/>
  <c r="X223" i="7"/>
  <c r="W223" i="7"/>
  <c r="S223" i="7"/>
  <c r="R223" i="7"/>
  <c r="X222" i="7"/>
  <c r="W222" i="7"/>
  <c r="S222" i="7"/>
  <c r="R222" i="7"/>
  <c r="X220" i="7"/>
  <c r="W220" i="7"/>
  <c r="S220" i="7"/>
  <c r="R220" i="7"/>
  <c r="X219" i="7"/>
  <c r="W219" i="7"/>
  <c r="S219" i="7"/>
  <c r="R219" i="7"/>
  <c r="X218" i="7"/>
  <c r="W218" i="7"/>
  <c r="S218" i="7"/>
  <c r="R218" i="7"/>
  <c r="X217" i="7"/>
  <c r="W217" i="7"/>
  <c r="S217" i="7"/>
  <c r="R217" i="7"/>
  <c r="X216" i="7"/>
  <c r="W216" i="7"/>
  <c r="S216" i="7"/>
  <c r="R216" i="7"/>
  <c r="X215" i="7"/>
  <c r="W215" i="7"/>
  <c r="S215" i="7"/>
  <c r="R215" i="7"/>
  <c r="X214" i="7"/>
  <c r="W214" i="7"/>
  <c r="S214" i="7"/>
  <c r="R214" i="7"/>
  <c r="X213" i="7"/>
  <c r="W213" i="7"/>
  <c r="S213" i="7"/>
  <c r="R213" i="7"/>
  <c r="Y212" i="7"/>
  <c r="Y211" i="7"/>
  <c r="Y210" i="7"/>
  <c r="Y209" i="7"/>
  <c r="Y208" i="7"/>
  <c r="Y207" i="7"/>
  <c r="Y206" i="7"/>
  <c r="Y205" i="7"/>
  <c r="W205" i="7"/>
  <c r="Y204" i="7"/>
  <c r="W204" i="7"/>
  <c r="Y203" i="7"/>
  <c r="W203" i="7"/>
  <c r="Y202" i="7"/>
  <c r="W202" i="7"/>
  <c r="Y201" i="7"/>
  <c r="W201" i="7"/>
  <c r="Y200" i="7"/>
  <c r="W200" i="7"/>
  <c r="Y199" i="7"/>
  <c r="W199" i="7"/>
  <c r="Y197" i="7"/>
  <c r="W197" i="7"/>
  <c r="Y198" i="7"/>
  <c r="W198" i="7"/>
  <c r="Y195" i="7"/>
  <c r="W195" i="7"/>
  <c r="Y196" i="7"/>
  <c r="W196" i="7"/>
  <c r="Y194" i="7"/>
  <c r="W194" i="7"/>
  <c r="Y193" i="7"/>
  <c r="W193" i="7"/>
  <c r="Y192" i="7"/>
  <c r="W192" i="7"/>
  <c r="X191" i="7"/>
  <c r="W191" i="7"/>
  <c r="S191" i="7"/>
  <c r="R191" i="7"/>
  <c r="X190" i="7"/>
  <c r="W190" i="7"/>
  <c r="S190" i="7"/>
  <c r="R190" i="7"/>
  <c r="X189" i="7"/>
  <c r="W189" i="7"/>
  <c r="S189" i="7"/>
  <c r="R189" i="7"/>
  <c r="X188" i="7"/>
  <c r="W188" i="7"/>
  <c r="S188" i="7"/>
  <c r="R188" i="7"/>
  <c r="X187" i="7"/>
  <c r="W187" i="7"/>
  <c r="S187" i="7"/>
  <c r="R187" i="7"/>
  <c r="Y184" i="7"/>
  <c r="Y183" i="7"/>
  <c r="Y182" i="7"/>
  <c r="Y181" i="7"/>
  <c r="Y177" i="7"/>
  <c r="Y176" i="7"/>
  <c r="Y175" i="7"/>
  <c r="Y174" i="7"/>
  <c r="Y173" i="7"/>
  <c r="Y172" i="7"/>
  <c r="AJ180" i="7"/>
  <c r="X180" i="7"/>
  <c r="W180" i="7"/>
  <c r="S180" i="7"/>
  <c r="R180" i="7"/>
  <c r="AJ179" i="7"/>
  <c r="X179" i="7"/>
  <c r="W179" i="7"/>
  <c r="S179" i="7"/>
  <c r="R179" i="7"/>
  <c r="X178" i="7"/>
  <c r="W178" i="7"/>
  <c r="S178" i="7"/>
  <c r="R178" i="7"/>
  <c r="Y171" i="7"/>
  <c r="Y170" i="7"/>
  <c r="Y168" i="7"/>
  <c r="Y167" i="7"/>
  <c r="Y169" i="7"/>
  <c r="Y166" i="7"/>
  <c r="Y165" i="7"/>
  <c r="Y164" i="7"/>
  <c r="Y163" i="7"/>
  <c r="AA162" i="7"/>
  <c r="Y162" i="7"/>
  <c r="W162" i="7"/>
  <c r="R162" i="7"/>
  <c r="Y161" i="7"/>
  <c r="W161" i="7"/>
  <c r="R161" i="7"/>
  <c r="X153" i="7"/>
  <c r="W153" i="7"/>
  <c r="S153" i="7"/>
  <c r="R153" i="7"/>
  <c r="X152" i="7"/>
  <c r="W152" i="7"/>
  <c r="S152" i="7"/>
  <c r="R152" i="7"/>
  <c r="X151" i="7"/>
  <c r="W151" i="7"/>
  <c r="S151" i="7"/>
  <c r="R151" i="7"/>
  <c r="X159" i="7"/>
  <c r="W159" i="7"/>
  <c r="S159" i="7"/>
  <c r="R159" i="7"/>
  <c r="Y150" i="7"/>
  <c r="Y149" i="7"/>
  <c r="Y148" i="7"/>
  <c r="Y147" i="7"/>
  <c r="Y146" i="7"/>
  <c r="Y145" i="7"/>
  <c r="Y144" i="7"/>
  <c r="X143" i="7"/>
  <c r="W143" i="7"/>
  <c r="S143" i="7"/>
  <c r="R143" i="7"/>
  <c r="X142" i="7"/>
  <c r="W142" i="7"/>
  <c r="S142" i="7"/>
  <c r="R142" i="7"/>
  <c r="X141" i="7"/>
  <c r="W141" i="7"/>
  <c r="S141" i="7"/>
  <c r="R141" i="7"/>
  <c r="X140" i="7"/>
  <c r="W140" i="7"/>
  <c r="S140" i="7"/>
  <c r="R140" i="7"/>
  <c r="X137" i="7"/>
  <c r="W137" i="7"/>
  <c r="S137" i="7"/>
  <c r="R137" i="7"/>
  <c r="X136" i="7"/>
  <c r="W136" i="7"/>
  <c r="S136" i="7"/>
  <c r="R136" i="7"/>
  <c r="X135" i="7"/>
  <c r="W135" i="7"/>
  <c r="S135" i="7"/>
  <c r="R135" i="7"/>
  <c r="X134" i="7"/>
  <c r="W134" i="7"/>
  <c r="S134" i="7"/>
  <c r="R134" i="7"/>
  <c r="X133" i="7"/>
  <c r="W133" i="7"/>
  <c r="S133" i="7"/>
  <c r="R133" i="7"/>
  <c r="X132" i="7"/>
  <c r="W132" i="7"/>
  <c r="S132" i="7"/>
  <c r="R132" i="7"/>
  <c r="X139" i="7"/>
  <c r="W139" i="7"/>
  <c r="S139" i="7"/>
  <c r="R139" i="7"/>
  <c r="X138" i="7"/>
  <c r="W138" i="7"/>
  <c r="S138" i="7"/>
  <c r="R138" i="7"/>
  <c r="X131" i="7"/>
  <c r="W131" i="7"/>
  <c r="S131" i="7"/>
  <c r="R131" i="7"/>
  <c r="X129" i="7"/>
  <c r="W129" i="7"/>
  <c r="S129" i="7"/>
  <c r="R129" i="7"/>
  <c r="X130" i="7"/>
  <c r="W130" i="7"/>
  <c r="S130" i="7"/>
  <c r="R130" i="7"/>
  <c r="X128" i="7"/>
  <c r="W128" i="7"/>
  <c r="S128" i="7"/>
  <c r="R128" i="7"/>
  <c r="X127" i="7"/>
  <c r="W127" i="7"/>
  <c r="S127" i="7"/>
  <c r="R127" i="7"/>
  <c r="X126" i="7"/>
  <c r="W126" i="7"/>
  <c r="S126" i="7"/>
  <c r="R126" i="7"/>
  <c r="X125" i="7"/>
  <c r="W125" i="7"/>
  <c r="S125" i="7"/>
  <c r="R125" i="7"/>
  <c r="X124" i="7"/>
  <c r="W124" i="7"/>
  <c r="Y124" i="7" s="1"/>
  <c r="S124" i="7"/>
  <c r="X123" i="7"/>
  <c r="W123" i="7"/>
  <c r="S123" i="7"/>
  <c r="R123" i="7"/>
  <c r="X122" i="7"/>
  <c r="W122" i="7"/>
  <c r="S122" i="7"/>
  <c r="R122" i="7"/>
  <c r="X121" i="7"/>
  <c r="W121" i="7"/>
  <c r="S121" i="7"/>
  <c r="R121" i="7"/>
  <c r="X120" i="7"/>
  <c r="W120" i="7"/>
  <c r="S120" i="7"/>
  <c r="R120" i="7"/>
  <c r="W119" i="7"/>
  <c r="S119" i="7"/>
  <c r="R119" i="7"/>
  <c r="W118" i="7"/>
  <c r="S118" i="7"/>
  <c r="R118" i="7"/>
  <c r="X117" i="7"/>
  <c r="W117" i="7"/>
  <c r="S117" i="7"/>
  <c r="R117" i="7"/>
  <c r="X116" i="7"/>
  <c r="W116" i="7"/>
  <c r="S116" i="7"/>
  <c r="R116" i="7"/>
  <c r="X115" i="7"/>
  <c r="W115" i="7"/>
  <c r="S115" i="7"/>
  <c r="R115" i="7"/>
  <c r="X114" i="7"/>
  <c r="W114" i="7"/>
  <c r="S114" i="7"/>
  <c r="R114" i="7"/>
  <c r="X113" i="7"/>
  <c r="W113" i="7"/>
  <c r="S113" i="7"/>
  <c r="R113" i="7"/>
  <c r="X112" i="7"/>
  <c r="W112" i="7"/>
  <c r="S112" i="7"/>
  <c r="R112" i="7"/>
  <c r="X111" i="7"/>
  <c r="W111" i="7"/>
  <c r="S111" i="7"/>
  <c r="R111" i="7"/>
  <c r="X104" i="7"/>
  <c r="W104" i="7"/>
  <c r="S104" i="7"/>
  <c r="R104" i="7"/>
  <c r="Y101" i="7"/>
  <c r="Y100" i="7"/>
  <c r="X99" i="7"/>
  <c r="W99" i="7"/>
  <c r="S99" i="7"/>
  <c r="R99" i="7"/>
  <c r="X98" i="7"/>
  <c r="W98" i="7"/>
  <c r="S98" i="7"/>
  <c r="R98" i="7"/>
  <c r="X97" i="7"/>
  <c r="W97" i="7"/>
  <c r="S97" i="7"/>
  <c r="R97" i="7"/>
  <c r="X96" i="7"/>
  <c r="W96" i="7"/>
  <c r="S96" i="7"/>
  <c r="R96" i="7"/>
  <c r="X95" i="7"/>
  <c r="W95" i="7"/>
  <c r="S95" i="7"/>
  <c r="R95" i="7"/>
  <c r="X94" i="7"/>
  <c r="W94" i="7"/>
  <c r="S94" i="7"/>
  <c r="R94" i="7"/>
  <c r="X93" i="7"/>
  <c r="W93" i="7"/>
  <c r="S93" i="7"/>
  <c r="R93" i="7"/>
  <c r="X92" i="7"/>
  <c r="W92" i="7"/>
  <c r="S92" i="7"/>
  <c r="R92" i="7"/>
  <c r="X91" i="7"/>
  <c r="W91" i="7"/>
  <c r="S91" i="7"/>
  <c r="R91" i="7"/>
  <c r="Y84" i="7"/>
  <c r="Y83" i="7"/>
  <c r="Y82" i="7"/>
  <c r="Y81" i="7"/>
  <c r="Y80" i="7"/>
  <c r="Y79" i="7"/>
  <c r="Y78" i="7"/>
  <c r="Y77" i="7"/>
  <c r="X76" i="7"/>
  <c r="W76" i="7"/>
  <c r="S76" i="7"/>
  <c r="R76" i="7"/>
  <c r="X75" i="7"/>
  <c r="W75" i="7"/>
  <c r="S75" i="7"/>
  <c r="R75" i="7"/>
  <c r="Y74" i="7"/>
  <c r="W74" i="7"/>
  <c r="R74" i="7"/>
  <c r="AL72" i="7"/>
  <c r="X72" i="7"/>
  <c r="W72" i="7"/>
  <c r="Y72" i="7" s="1"/>
  <c r="S72" i="7"/>
  <c r="AL73" i="7"/>
  <c r="X73" i="7"/>
  <c r="W73" i="7"/>
  <c r="S73" i="7"/>
  <c r="R73" i="7"/>
  <c r="AL69" i="7"/>
  <c r="X69" i="7"/>
  <c r="W69" i="7"/>
  <c r="S69" i="7"/>
  <c r="R69" i="7"/>
  <c r="AL70" i="7"/>
  <c r="X70" i="7"/>
  <c r="W70" i="7"/>
  <c r="S70" i="7"/>
  <c r="R70" i="7"/>
  <c r="AL71" i="7"/>
  <c r="X71" i="7"/>
  <c r="W71" i="7"/>
  <c r="S71" i="7"/>
  <c r="R71" i="7"/>
  <c r="Y68" i="7"/>
  <c r="Y57" i="7"/>
  <c r="Y58" i="7"/>
  <c r="Y56" i="7"/>
  <c r="Y55" i="7"/>
  <c r="Y54" i="7"/>
  <c r="X53" i="7"/>
  <c r="W53" i="7"/>
  <c r="S53" i="7"/>
  <c r="R53" i="7"/>
  <c r="Y52" i="7"/>
  <c r="W52" i="7"/>
  <c r="R52" i="7"/>
  <c r="AL51" i="7"/>
  <c r="Y51" i="7"/>
  <c r="X51" i="7"/>
  <c r="W51" i="7"/>
  <c r="S51" i="7"/>
  <c r="R51" i="7"/>
  <c r="Y50" i="7"/>
  <c r="Y49" i="7"/>
  <c r="X48" i="7"/>
  <c r="W48" i="7"/>
  <c r="S48" i="7"/>
  <c r="R48" i="7"/>
  <c r="X47" i="7"/>
  <c r="W47" i="7"/>
  <c r="S47" i="7"/>
  <c r="R47" i="7"/>
  <c r="X46" i="7"/>
  <c r="W46" i="7"/>
  <c r="S46" i="7"/>
  <c r="R46" i="7"/>
  <c r="X45" i="7"/>
  <c r="W45" i="7"/>
  <c r="S45" i="7"/>
  <c r="R45" i="7"/>
  <c r="X44" i="7"/>
  <c r="W44" i="7"/>
  <c r="S44" i="7"/>
  <c r="R44" i="7"/>
  <c r="X43" i="7"/>
  <c r="W43" i="7"/>
  <c r="S43" i="7"/>
  <c r="R43" i="7"/>
  <c r="X42" i="7"/>
  <c r="W42" i="7"/>
  <c r="S42" i="7"/>
  <c r="R42" i="7"/>
  <c r="X41" i="7"/>
  <c r="Z41" i="7" s="1"/>
  <c r="W41" i="7"/>
  <c r="Y41" i="7" s="1"/>
  <c r="X40" i="7"/>
  <c r="Z40" i="7" s="1"/>
  <c r="W40" i="7"/>
  <c r="Y40" i="7" s="1"/>
  <c r="X39" i="7"/>
  <c r="Z39" i="7" s="1"/>
  <c r="W39" i="7"/>
  <c r="Y39" i="7" s="1"/>
  <c r="X38" i="7"/>
  <c r="Z38" i="7" s="1"/>
  <c r="W38" i="7"/>
  <c r="Y38" i="7" s="1"/>
  <c r="W36" i="7"/>
  <c r="S36" i="7"/>
  <c r="R36" i="7"/>
  <c r="W35" i="7"/>
  <c r="Y35" i="7" s="1"/>
  <c r="L35" i="7"/>
  <c r="W34" i="7"/>
  <c r="Y34" i="7" s="1"/>
  <c r="W33" i="7"/>
  <c r="Y33" i="7" s="1"/>
  <c r="L33" i="7"/>
  <c r="W32" i="7"/>
  <c r="Y32" i="7" s="1"/>
  <c r="X30" i="7"/>
  <c r="W30" i="7"/>
  <c r="S30" i="7"/>
  <c r="R30" i="7"/>
  <c r="X29" i="7"/>
  <c r="W29" i="7"/>
  <c r="S29" i="7"/>
  <c r="R29" i="7"/>
  <c r="X28" i="7"/>
  <c r="W28" i="7"/>
  <c r="S28" i="7"/>
  <c r="R28" i="7"/>
  <c r="X27" i="7"/>
  <c r="W27" i="7"/>
  <c r="S27" i="7"/>
  <c r="R27" i="7"/>
  <c r="X26" i="7"/>
  <c r="W26" i="7"/>
  <c r="S26" i="7"/>
  <c r="R26" i="7"/>
  <c r="X25" i="7"/>
  <c r="W25" i="7"/>
  <c r="S25" i="7"/>
  <c r="R25" i="7"/>
  <c r="Y24" i="7"/>
  <c r="X23" i="7"/>
  <c r="W23" i="7"/>
  <c r="S23" i="7"/>
  <c r="R23" i="7"/>
  <c r="X22" i="7"/>
  <c r="W22" i="7"/>
  <c r="S22" i="7"/>
  <c r="R22" i="7"/>
  <c r="AL16" i="7"/>
  <c r="Y16" i="7"/>
  <c r="AL15" i="7"/>
  <c r="Y15" i="7"/>
  <c r="AL19" i="7"/>
  <c r="Y19" i="7"/>
  <c r="AL18" i="7"/>
  <c r="Y18" i="7"/>
  <c r="AL17" i="7"/>
  <c r="Y17" i="7"/>
  <c r="AL14" i="7"/>
  <c r="Y14" i="7"/>
  <c r="AL13" i="7"/>
  <c r="Y13" i="7"/>
  <c r="AL21" i="7"/>
  <c r="Y21" i="7"/>
  <c r="AL20" i="7"/>
  <c r="Y20" i="7"/>
  <c r="Y12" i="7"/>
  <c r="AL11" i="7"/>
  <c r="Y11" i="7"/>
  <c r="AL10" i="7"/>
  <c r="Y10" i="7"/>
  <c r="AL9" i="7"/>
  <c r="Y9" i="7"/>
  <c r="AL8" i="7"/>
  <c r="Y8" i="7"/>
  <c r="AL7" i="7"/>
  <c r="Y7" i="7"/>
  <c r="X6" i="7"/>
  <c r="W6" i="7"/>
  <c r="S6" i="7"/>
  <c r="R6" i="7"/>
  <c r="Y5" i="7"/>
  <c r="X5" i="7"/>
  <c r="W5" i="7"/>
  <c r="Y4" i="7"/>
  <c r="X4" i="7"/>
  <c r="W4" i="7"/>
  <c r="Y3" i="7"/>
  <c r="X3" i="7"/>
  <c r="W3" i="7"/>
  <c r="Y2" i="7"/>
  <c r="X2" i="7"/>
  <c r="W2" i="7"/>
  <c r="X556" i="7"/>
  <c r="W556" i="7"/>
  <c r="S556" i="7"/>
  <c r="R556" i="7"/>
  <c r="L556" i="7"/>
  <c r="X555" i="7"/>
  <c r="W555" i="7"/>
  <c r="S555" i="7"/>
  <c r="R555" i="7"/>
  <c r="L555" i="7"/>
  <c r="X554" i="7"/>
  <c r="W554" i="7"/>
  <c r="S554" i="7"/>
  <c r="R554" i="7"/>
  <c r="L554" i="7"/>
  <c r="X553" i="7"/>
  <c r="W553" i="7"/>
  <c r="S553" i="7"/>
  <c r="R553" i="7"/>
  <c r="L553" i="7"/>
  <c r="W552" i="7"/>
  <c r="R552" i="7"/>
  <c r="L552" i="7"/>
  <c r="W530" i="7"/>
  <c r="R530" i="7"/>
  <c r="L530" i="7"/>
  <c r="W547" i="7"/>
  <c r="R547" i="7"/>
  <c r="L547" i="7"/>
  <c r="W546" i="7"/>
  <c r="R546" i="7"/>
  <c r="L546" i="7"/>
  <c r="W545" i="7"/>
  <c r="R545" i="7"/>
  <c r="L545" i="7"/>
  <c r="W544" i="7"/>
  <c r="R544" i="7"/>
  <c r="L544" i="7"/>
  <c r="W538" i="7"/>
  <c r="R538" i="7"/>
  <c r="L538" i="7"/>
  <c r="W540" i="7"/>
  <c r="R540" i="7"/>
  <c r="L540" i="7"/>
  <c r="W543" i="7"/>
  <c r="R543" i="7"/>
  <c r="L543" i="7"/>
  <c r="W542" i="7"/>
  <c r="R542" i="7"/>
  <c r="L542" i="7"/>
  <c r="W541" i="7"/>
  <c r="R541" i="7"/>
  <c r="L541" i="7"/>
  <c r="W539" i="7"/>
  <c r="R539" i="7"/>
  <c r="L539" i="7"/>
  <c r="W537" i="7"/>
  <c r="R537" i="7"/>
  <c r="L537" i="7"/>
  <c r="W551" i="7"/>
  <c r="R551" i="7"/>
  <c r="L551" i="7"/>
  <c r="W536" i="7"/>
  <c r="R536" i="7"/>
  <c r="L536" i="7"/>
  <c r="W535" i="7"/>
  <c r="R535" i="7"/>
  <c r="L535" i="7"/>
  <c r="W534" i="7"/>
  <c r="R534" i="7"/>
  <c r="L534" i="7"/>
  <c r="W549" i="7"/>
  <c r="R549" i="7"/>
  <c r="L549" i="7"/>
  <c r="W548" i="7"/>
  <c r="R548" i="7"/>
  <c r="L548" i="7"/>
  <c r="W533" i="7"/>
  <c r="R533" i="7"/>
  <c r="L533" i="7"/>
  <c r="W532" i="7"/>
  <c r="R532" i="7"/>
  <c r="L532" i="7"/>
  <c r="W531" i="7"/>
  <c r="R531" i="7"/>
  <c r="L531" i="7"/>
  <c r="W550" i="7"/>
  <c r="R550" i="7"/>
  <c r="L550" i="7"/>
  <c r="W529" i="7"/>
  <c r="R529" i="7"/>
  <c r="L529" i="7"/>
  <c r="W528" i="7"/>
  <c r="R528" i="7"/>
  <c r="L528" i="7"/>
  <c r="W527" i="7"/>
  <c r="R527" i="7"/>
  <c r="L527" i="7"/>
  <c r="W526" i="7"/>
  <c r="R526" i="7"/>
  <c r="L526" i="7"/>
  <c r="L525" i="7"/>
  <c r="L524" i="7"/>
  <c r="L523" i="7"/>
  <c r="X522" i="7"/>
  <c r="W522" i="7"/>
  <c r="S522" i="7"/>
  <c r="R522" i="7"/>
  <c r="L522" i="7"/>
  <c r="X521" i="7"/>
  <c r="W521" i="7"/>
  <c r="S521" i="7"/>
  <c r="R521" i="7"/>
  <c r="L521" i="7"/>
  <c r="X520" i="7"/>
  <c r="W520" i="7"/>
  <c r="S520" i="7"/>
  <c r="R520" i="7"/>
  <c r="L520" i="7"/>
  <c r="X519" i="7"/>
  <c r="W519" i="7"/>
  <c r="S519" i="7"/>
  <c r="R519" i="7"/>
  <c r="L519" i="7"/>
  <c r="L518" i="7"/>
  <c r="L517" i="7"/>
  <c r="L516" i="7"/>
  <c r="L515" i="7"/>
  <c r="X514" i="7"/>
  <c r="W514" i="7"/>
  <c r="S514" i="7"/>
  <c r="R514" i="7"/>
  <c r="L514" i="7"/>
  <c r="X513" i="7"/>
  <c r="W513" i="7"/>
  <c r="S513" i="7"/>
  <c r="R513" i="7"/>
  <c r="L513" i="7"/>
  <c r="X511" i="7"/>
  <c r="W511" i="7"/>
  <c r="S511" i="7"/>
  <c r="R511" i="7"/>
  <c r="L511" i="7"/>
  <c r="X510" i="7"/>
  <c r="W510" i="7"/>
  <c r="S510" i="7"/>
  <c r="R510" i="7"/>
  <c r="L510" i="7"/>
  <c r="X509" i="7"/>
  <c r="W509" i="7"/>
  <c r="S509" i="7"/>
  <c r="R509" i="7"/>
  <c r="L509" i="7"/>
  <c r="X508" i="7"/>
  <c r="W508" i="7"/>
  <c r="S508" i="7"/>
  <c r="R508" i="7"/>
  <c r="L508" i="7"/>
  <c r="X507" i="7"/>
  <c r="W507" i="7"/>
  <c r="S507" i="7"/>
  <c r="R507" i="7"/>
  <c r="L507" i="7"/>
  <c r="X506" i="7"/>
  <c r="W506" i="7"/>
  <c r="S506" i="7"/>
  <c r="R506" i="7"/>
  <c r="L506" i="7"/>
  <c r="X505" i="7"/>
  <c r="W505" i="7"/>
  <c r="S505" i="7"/>
  <c r="R505" i="7"/>
  <c r="L505" i="7"/>
  <c r="X504" i="7"/>
  <c r="W504" i="7"/>
  <c r="S504" i="7"/>
  <c r="R504" i="7"/>
  <c r="L504" i="7"/>
  <c r="X503" i="7"/>
  <c r="W503" i="7"/>
  <c r="S503" i="7"/>
  <c r="R503" i="7"/>
  <c r="L503" i="7"/>
  <c r="X502" i="7"/>
  <c r="W502" i="7"/>
  <c r="S502" i="7"/>
  <c r="R502" i="7"/>
  <c r="L502" i="7"/>
  <c r="X501" i="7"/>
  <c r="W501" i="7"/>
  <c r="S501" i="7"/>
  <c r="R501" i="7"/>
  <c r="L501" i="7"/>
  <c r="X500" i="7"/>
  <c r="W500" i="7"/>
  <c r="S500" i="7"/>
  <c r="R500" i="7"/>
  <c r="L500" i="7"/>
  <c r="W499" i="7"/>
  <c r="R499" i="7"/>
  <c r="L499" i="7"/>
  <c r="W498" i="7"/>
  <c r="R498" i="7"/>
  <c r="L498" i="7"/>
  <c r="W497" i="7"/>
  <c r="R497" i="7"/>
  <c r="L497" i="7"/>
  <c r="W496" i="7"/>
  <c r="R496" i="7"/>
  <c r="L496" i="7"/>
  <c r="X495" i="7"/>
  <c r="W495" i="7"/>
  <c r="S495" i="7"/>
  <c r="R495" i="7"/>
  <c r="L495" i="7"/>
  <c r="W491" i="7"/>
  <c r="S491" i="7"/>
  <c r="R491" i="7"/>
  <c r="L491" i="7"/>
  <c r="W492" i="7"/>
  <c r="S492" i="7"/>
  <c r="R492" i="7"/>
  <c r="L492" i="7"/>
  <c r="W493" i="7"/>
  <c r="S493" i="7"/>
  <c r="R493" i="7"/>
  <c r="L493" i="7"/>
  <c r="W489" i="7"/>
  <c r="S489" i="7"/>
  <c r="R489" i="7"/>
  <c r="L489" i="7"/>
  <c r="W494" i="7"/>
  <c r="S494" i="7"/>
  <c r="R494" i="7"/>
  <c r="L494" i="7"/>
  <c r="W490" i="7"/>
  <c r="S490" i="7"/>
  <c r="R490" i="7"/>
  <c r="L490" i="7"/>
  <c r="W488" i="7"/>
  <c r="S488" i="7"/>
  <c r="R488" i="7"/>
  <c r="L488" i="7"/>
  <c r="W487" i="7"/>
  <c r="S487" i="7"/>
  <c r="R487" i="7"/>
  <c r="L487" i="7"/>
  <c r="W486" i="7"/>
  <c r="S486" i="7"/>
  <c r="R486" i="7"/>
  <c r="L486" i="7"/>
  <c r="W484" i="7"/>
  <c r="S484" i="7"/>
  <c r="R484" i="7"/>
  <c r="L484" i="7"/>
  <c r="W485" i="7"/>
  <c r="S485" i="7"/>
  <c r="R485" i="7"/>
  <c r="L485" i="7"/>
  <c r="X483" i="7"/>
  <c r="W483" i="7"/>
  <c r="S483" i="7"/>
  <c r="R483" i="7"/>
  <c r="L483" i="7"/>
  <c r="X482" i="7"/>
  <c r="W482" i="7"/>
  <c r="S482" i="7"/>
  <c r="R482" i="7"/>
  <c r="L482" i="7"/>
  <c r="X481" i="7"/>
  <c r="W481" i="7"/>
  <c r="S481" i="7"/>
  <c r="R481" i="7"/>
  <c r="L481" i="7"/>
  <c r="X480" i="7"/>
  <c r="W480" i="7"/>
  <c r="S480" i="7"/>
  <c r="R480" i="7"/>
  <c r="L480" i="7"/>
  <c r="X479" i="7"/>
  <c r="W479" i="7"/>
  <c r="S479" i="7"/>
  <c r="R479" i="7"/>
  <c r="L479" i="7"/>
  <c r="X478" i="7"/>
  <c r="W478" i="7"/>
  <c r="S478" i="7"/>
  <c r="R478" i="7"/>
  <c r="L478" i="7"/>
  <c r="X477" i="7"/>
  <c r="W477" i="7"/>
  <c r="S477" i="7"/>
  <c r="R477" i="7"/>
  <c r="L477" i="7"/>
  <c r="X476" i="7"/>
  <c r="W476" i="7"/>
  <c r="S476" i="7"/>
  <c r="R476" i="7"/>
  <c r="L476" i="7"/>
  <c r="X474" i="7"/>
  <c r="W474" i="7"/>
  <c r="S474" i="7"/>
  <c r="R474" i="7"/>
  <c r="L474" i="7"/>
  <c r="X473" i="7"/>
  <c r="W473" i="7"/>
  <c r="S473" i="7"/>
  <c r="R473" i="7"/>
  <c r="L473" i="7"/>
  <c r="X475" i="7"/>
  <c r="W475" i="7"/>
  <c r="S475" i="7"/>
  <c r="R475" i="7"/>
  <c r="L475" i="7"/>
  <c r="X472" i="7"/>
  <c r="W472" i="7"/>
  <c r="S472" i="7"/>
  <c r="R472" i="7"/>
  <c r="L472" i="7"/>
  <c r="X471" i="7"/>
  <c r="W471" i="7"/>
  <c r="S471" i="7"/>
  <c r="R471" i="7"/>
  <c r="L471" i="7"/>
  <c r="X469" i="7"/>
  <c r="W469" i="7"/>
  <c r="S469" i="7"/>
  <c r="R469" i="7"/>
  <c r="L469" i="7"/>
  <c r="X468" i="7"/>
  <c r="W468" i="7"/>
  <c r="S468" i="7"/>
  <c r="R468" i="7"/>
  <c r="L468" i="7"/>
  <c r="X470" i="7"/>
  <c r="W470" i="7"/>
  <c r="S470" i="7"/>
  <c r="R470" i="7"/>
  <c r="L470" i="7"/>
  <c r="X467" i="7"/>
  <c r="W467" i="7"/>
  <c r="S467" i="7"/>
  <c r="R467" i="7"/>
  <c r="L467" i="7"/>
  <c r="X466" i="7"/>
  <c r="W466" i="7"/>
  <c r="S466" i="7"/>
  <c r="R466" i="7"/>
  <c r="L466" i="7"/>
  <c r="X465" i="7"/>
  <c r="W465" i="7"/>
  <c r="S465" i="7"/>
  <c r="R465" i="7"/>
  <c r="L465" i="7"/>
  <c r="X464" i="7"/>
  <c r="W464" i="7"/>
  <c r="S464" i="7"/>
  <c r="R464" i="7"/>
  <c r="L464" i="7"/>
  <c r="X463" i="7"/>
  <c r="W463" i="7"/>
  <c r="S463" i="7"/>
  <c r="R463" i="7"/>
  <c r="L463" i="7"/>
  <c r="X462" i="7"/>
  <c r="W462" i="7"/>
  <c r="S462" i="7"/>
  <c r="R462" i="7"/>
  <c r="L462" i="7"/>
  <c r="X461" i="7"/>
  <c r="W461" i="7"/>
  <c r="S461" i="7"/>
  <c r="R461" i="7"/>
  <c r="L461" i="7"/>
  <c r="X460" i="7"/>
  <c r="W460" i="7"/>
  <c r="S460" i="7"/>
  <c r="R460" i="7"/>
  <c r="L460" i="7"/>
  <c r="X459" i="7"/>
  <c r="W459" i="7"/>
  <c r="S459" i="7"/>
  <c r="R459" i="7"/>
  <c r="L459" i="7"/>
  <c r="X456" i="7"/>
  <c r="W456" i="7"/>
  <c r="S456" i="7"/>
  <c r="R456" i="7"/>
  <c r="L456" i="7"/>
  <c r="X455" i="7"/>
  <c r="W455" i="7"/>
  <c r="S455" i="7"/>
  <c r="R455" i="7"/>
  <c r="L455" i="7"/>
  <c r="X450" i="7"/>
  <c r="W450" i="7"/>
  <c r="S450" i="7"/>
  <c r="R450" i="7"/>
  <c r="L450" i="7"/>
  <c r="X449" i="7"/>
  <c r="W449" i="7"/>
  <c r="S449" i="7"/>
  <c r="R449" i="7"/>
  <c r="L449" i="7"/>
  <c r="X458" i="7"/>
  <c r="W458" i="7"/>
  <c r="S458" i="7"/>
  <c r="R458" i="7"/>
  <c r="L458" i="7"/>
  <c r="X457" i="7"/>
  <c r="W457" i="7"/>
  <c r="S457" i="7"/>
  <c r="R457" i="7"/>
  <c r="L457" i="7"/>
  <c r="X454" i="7"/>
  <c r="W454" i="7"/>
  <c r="S454" i="7"/>
  <c r="R454" i="7"/>
  <c r="L454" i="7"/>
  <c r="X453" i="7"/>
  <c r="W453" i="7"/>
  <c r="S453" i="7"/>
  <c r="R453" i="7"/>
  <c r="L453" i="7"/>
  <c r="X452" i="7"/>
  <c r="W452" i="7"/>
  <c r="S452" i="7"/>
  <c r="R452" i="7"/>
  <c r="L452" i="7"/>
  <c r="X451" i="7"/>
  <c r="W451" i="7"/>
  <c r="S451" i="7"/>
  <c r="R451" i="7"/>
  <c r="L451" i="7"/>
  <c r="X448" i="7"/>
  <c r="W448" i="7"/>
  <c r="S448" i="7"/>
  <c r="R448" i="7"/>
  <c r="L448" i="7"/>
  <c r="X447" i="7"/>
  <c r="W447" i="7"/>
  <c r="S447" i="7"/>
  <c r="R447" i="7"/>
  <c r="L447" i="7"/>
  <c r="X445" i="7"/>
  <c r="W445" i="7"/>
  <c r="S445" i="7"/>
  <c r="R445" i="7"/>
  <c r="L445" i="7"/>
  <c r="X444" i="7"/>
  <c r="W444" i="7"/>
  <c r="S444" i="7"/>
  <c r="R444" i="7"/>
  <c r="L444" i="7"/>
  <c r="X446" i="7"/>
  <c r="W446" i="7"/>
  <c r="S446" i="7"/>
  <c r="R446" i="7"/>
  <c r="L446" i="7"/>
  <c r="W440" i="7"/>
  <c r="S440" i="7"/>
  <c r="R440" i="7"/>
  <c r="L440" i="7"/>
  <c r="W441" i="7"/>
  <c r="S441" i="7"/>
  <c r="R441" i="7"/>
  <c r="L441" i="7"/>
  <c r="X439" i="7"/>
  <c r="W439" i="7"/>
  <c r="S439" i="7"/>
  <c r="R439" i="7"/>
  <c r="L439" i="7"/>
  <c r="X438" i="7"/>
  <c r="W438" i="7"/>
  <c r="S438" i="7"/>
  <c r="R438" i="7"/>
  <c r="L438" i="7"/>
  <c r="X437" i="7"/>
  <c r="W437" i="7"/>
  <c r="S437" i="7"/>
  <c r="R437" i="7"/>
  <c r="L437" i="7"/>
  <c r="X436" i="7"/>
  <c r="W436" i="7"/>
  <c r="S436" i="7"/>
  <c r="R436" i="7"/>
  <c r="L436" i="7"/>
  <c r="X435" i="7"/>
  <c r="W435" i="7"/>
  <c r="S435" i="7"/>
  <c r="R435" i="7"/>
  <c r="L435" i="7"/>
  <c r="X434" i="7"/>
  <c r="W434" i="7"/>
  <c r="S434" i="7"/>
  <c r="R434" i="7"/>
  <c r="L434" i="7"/>
  <c r="X433" i="7"/>
  <c r="W433" i="7"/>
  <c r="S433" i="7"/>
  <c r="R433" i="7"/>
  <c r="L433" i="7"/>
  <c r="X432" i="7"/>
  <c r="W432" i="7"/>
  <c r="S432" i="7"/>
  <c r="R432" i="7"/>
  <c r="L432" i="7"/>
  <c r="X431" i="7"/>
  <c r="W431" i="7"/>
  <c r="S431" i="7"/>
  <c r="R431" i="7"/>
  <c r="L431" i="7"/>
  <c r="X428" i="7"/>
  <c r="W428" i="7"/>
  <c r="S428" i="7"/>
  <c r="R428" i="7"/>
  <c r="L428" i="7"/>
  <c r="X426" i="7"/>
  <c r="W426" i="7"/>
  <c r="S426" i="7"/>
  <c r="R426" i="7"/>
  <c r="L426" i="7"/>
  <c r="X427" i="7"/>
  <c r="W427" i="7"/>
  <c r="S427" i="7"/>
  <c r="R427" i="7"/>
  <c r="L427" i="7"/>
  <c r="X425" i="7"/>
  <c r="W425" i="7"/>
  <c r="S425" i="7"/>
  <c r="L425" i="7"/>
  <c r="X424" i="7"/>
  <c r="W424" i="7"/>
  <c r="S424" i="7"/>
  <c r="R424" i="7"/>
  <c r="L424" i="7"/>
  <c r="X423" i="7"/>
  <c r="W423" i="7"/>
  <c r="S423" i="7"/>
  <c r="R423" i="7"/>
  <c r="L423" i="7"/>
  <c r="X422" i="7"/>
  <c r="W422" i="7"/>
  <c r="S422" i="7"/>
  <c r="R422" i="7"/>
  <c r="L422" i="7"/>
  <c r="X421" i="7"/>
  <c r="W421" i="7"/>
  <c r="S421" i="7"/>
  <c r="R421" i="7"/>
  <c r="L421" i="7"/>
  <c r="X420" i="7"/>
  <c r="W420" i="7"/>
  <c r="S420" i="7"/>
  <c r="R420" i="7"/>
  <c r="L420" i="7"/>
  <c r="X419" i="7"/>
  <c r="W419" i="7"/>
  <c r="S419" i="7"/>
  <c r="R419" i="7"/>
  <c r="L419" i="7"/>
  <c r="X418" i="7"/>
  <c r="W418" i="7"/>
  <c r="S418" i="7"/>
  <c r="R418" i="7"/>
  <c r="L418" i="7"/>
  <c r="X417" i="7"/>
  <c r="W417" i="7"/>
  <c r="S417" i="7"/>
  <c r="O417" i="7"/>
  <c r="R417" i="7" s="1"/>
  <c r="L417" i="7"/>
  <c r="X416" i="7"/>
  <c r="W416" i="7"/>
  <c r="S416" i="7"/>
  <c r="R416" i="7"/>
  <c r="L416" i="7"/>
  <c r="X415" i="7"/>
  <c r="W415" i="7"/>
  <c r="S415" i="7"/>
  <c r="R415" i="7"/>
  <c r="L415" i="7"/>
  <c r="X414" i="7"/>
  <c r="W414" i="7"/>
  <c r="S414" i="7"/>
  <c r="R414" i="7"/>
  <c r="L414" i="7"/>
  <c r="X413" i="7"/>
  <c r="W413" i="7"/>
  <c r="S413" i="7"/>
  <c r="R413" i="7"/>
  <c r="L413" i="7"/>
  <c r="X412" i="7"/>
  <c r="W412" i="7"/>
  <c r="S412" i="7"/>
  <c r="R412" i="7"/>
  <c r="L412" i="7"/>
  <c r="X411" i="7"/>
  <c r="W411" i="7"/>
  <c r="S411" i="7"/>
  <c r="R411" i="7"/>
  <c r="L411" i="7"/>
  <c r="X410" i="7"/>
  <c r="W410" i="7"/>
  <c r="S410" i="7"/>
  <c r="R410" i="7"/>
  <c r="L410" i="7"/>
  <c r="X409" i="7"/>
  <c r="W409" i="7"/>
  <c r="S409" i="7"/>
  <c r="R409" i="7"/>
  <c r="L409" i="7"/>
  <c r="X408" i="7"/>
  <c r="W408" i="7"/>
  <c r="S408" i="7"/>
  <c r="R408" i="7"/>
  <c r="L408" i="7"/>
  <c r="L407" i="7"/>
  <c r="L406" i="7"/>
  <c r="L405" i="7"/>
  <c r="L404" i="7"/>
  <c r="X403" i="7"/>
  <c r="W403" i="7"/>
  <c r="S403" i="7"/>
  <c r="R403" i="7"/>
  <c r="L403" i="7"/>
  <c r="X402" i="7"/>
  <c r="W402" i="7"/>
  <c r="S402" i="7"/>
  <c r="R402" i="7"/>
  <c r="L402" i="7"/>
  <c r="X401" i="7"/>
  <c r="W401" i="7"/>
  <c r="S401" i="7"/>
  <c r="R401" i="7"/>
  <c r="L401" i="7"/>
  <c r="X400" i="7"/>
  <c r="W400" i="7"/>
  <c r="S400" i="7"/>
  <c r="R400" i="7"/>
  <c r="L400" i="7"/>
  <c r="X399" i="7"/>
  <c r="W399" i="7"/>
  <c r="S399" i="7"/>
  <c r="R399" i="7"/>
  <c r="L399" i="7"/>
  <c r="X398" i="7"/>
  <c r="W398" i="7"/>
  <c r="S398" i="7"/>
  <c r="R398" i="7"/>
  <c r="L398" i="7"/>
  <c r="X397" i="7"/>
  <c r="W397" i="7"/>
  <c r="S397" i="7"/>
  <c r="R397" i="7"/>
  <c r="L397" i="7"/>
  <c r="X396" i="7"/>
  <c r="W396" i="7"/>
  <c r="S396" i="7"/>
  <c r="R396" i="7"/>
  <c r="L396" i="7"/>
  <c r="X395" i="7"/>
  <c r="W395" i="7"/>
  <c r="S395" i="7"/>
  <c r="R395" i="7"/>
  <c r="L395" i="7"/>
  <c r="X394" i="7"/>
  <c r="W394" i="7"/>
  <c r="S394" i="7"/>
  <c r="R394" i="7"/>
  <c r="L394" i="7"/>
  <c r="X393" i="7"/>
  <c r="W393" i="7"/>
  <c r="S393" i="7"/>
  <c r="R393" i="7"/>
  <c r="L393" i="7"/>
  <c r="X392" i="7"/>
  <c r="W392" i="7"/>
  <c r="S392" i="7"/>
  <c r="R392" i="7"/>
  <c r="L392" i="7"/>
  <c r="W391" i="7"/>
  <c r="R391" i="7"/>
  <c r="L391" i="7"/>
  <c r="W390" i="7"/>
  <c r="R390" i="7"/>
  <c r="L390" i="7"/>
  <c r="W389" i="7"/>
  <c r="R389" i="7"/>
  <c r="L389" i="7"/>
  <c r="X388" i="7"/>
  <c r="W388" i="7"/>
  <c r="S388" i="7"/>
  <c r="R388" i="7"/>
  <c r="L388" i="7"/>
  <c r="X387" i="7"/>
  <c r="W387" i="7"/>
  <c r="S387" i="7"/>
  <c r="R387" i="7"/>
  <c r="L387" i="7"/>
  <c r="X386" i="7"/>
  <c r="W386" i="7"/>
  <c r="S386" i="7"/>
  <c r="R386" i="7"/>
  <c r="L386" i="7"/>
  <c r="X385" i="7"/>
  <c r="W385" i="7"/>
  <c r="S385" i="7"/>
  <c r="R385" i="7"/>
  <c r="L385" i="7"/>
  <c r="X384" i="7"/>
  <c r="W384" i="7"/>
  <c r="S384" i="7"/>
  <c r="R384" i="7"/>
  <c r="L384" i="7"/>
  <c r="X383" i="7"/>
  <c r="W383" i="7"/>
  <c r="S383" i="7"/>
  <c r="R383" i="7"/>
  <c r="L383" i="7"/>
  <c r="X382" i="7"/>
  <c r="W382" i="7"/>
  <c r="S382" i="7"/>
  <c r="R382" i="7"/>
  <c r="L382" i="7"/>
  <c r="X381" i="7"/>
  <c r="W381" i="7"/>
  <c r="S381" i="7"/>
  <c r="R381" i="7"/>
  <c r="L381" i="7"/>
  <c r="X380" i="7"/>
  <c r="W380" i="7"/>
  <c r="S380" i="7"/>
  <c r="R380" i="7"/>
  <c r="L380" i="7"/>
  <c r="X379" i="7"/>
  <c r="W379" i="7"/>
  <c r="S379" i="7"/>
  <c r="R379" i="7"/>
  <c r="L379" i="7"/>
  <c r="X378" i="7"/>
  <c r="W378" i="7"/>
  <c r="S378" i="7"/>
  <c r="R378" i="7"/>
  <c r="L378" i="7"/>
  <c r="X377" i="7"/>
  <c r="W377" i="7"/>
  <c r="S377" i="7"/>
  <c r="R377" i="7"/>
  <c r="L377" i="7"/>
  <c r="X376" i="7"/>
  <c r="W376" i="7"/>
  <c r="S376" i="7"/>
  <c r="R376" i="7"/>
  <c r="L376" i="7"/>
  <c r="X375" i="7"/>
  <c r="W375" i="7"/>
  <c r="S375" i="7"/>
  <c r="R375" i="7"/>
  <c r="X374" i="7"/>
  <c r="W374" i="7"/>
  <c r="S374" i="7"/>
  <c r="R374" i="7"/>
  <c r="X373" i="7"/>
  <c r="W373" i="7"/>
  <c r="S373" i="7"/>
  <c r="R373" i="7"/>
  <c r="X372" i="7"/>
  <c r="W372" i="7"/>
  <c r="S372" i="7"/>
  <c r="R372" i="7"/>
  <c r="X371" i="7"/>
  <c r="W371" i="7"/>
  <c r="S371" i="7"/>
  <c r="R371" i="7"/>
  <c r="X370" i="7"/>
  <c r="W370" i="7"/>
  <c r="S370" i="7"/>
  <c r="R370" i="7"/>
  <c r="X369" i="7"/>
  <c r="W369" i="7"/>
  <c r="S369" i="7"/>
  <c r="R369" i="7"/>
  <c r="X368" i="7"/>
  <c r="W368" i="7"/>
  <c r="S368" i="7"/>
  <c r="R368" i="7"/>
  <c r="X367" i="7"/>
  <c r="W367" i="7"/>
  <c r="S367" i="7"/>
  <c r="R367" i="7"/>
  <c r="X366" i="7"/>
  <c r="W366" i="7"/>
  <c r="S366" i="7"/>
  <c r="R366" i="7"/>
  <c r="L366" i="7"/>
  <c r="X365" i="7"/>
  <c r="W365" i="7"/>
  <c r="S365" i="7"/>
  <c r="R365" i="7"/>
  <c r="L365" i="7"/>
  <c r="X364" i="7"/>
  <c r="W364" i="7"/>
  <c r="S364" i="7"/>
  <c r="R364" i="7"/>
  <c r="L364" i="7"/>
  <c r="X363" i="7"/>
  <c r="W363" i="7"/>
  <c r="S363" i="7"/>
  <c r="R363" i="7"/>
  <c r="L363" i="7"/>
  <c r="X362" i="7"/>
  <c r="W362" i="7"/>
  <c r="S362" i="7"/>
  <c r="R362" i="7"/>
  <c r="L362" i="7"/>
  <c r="X361" i="7"/>
  <c r="W361" i="7"/>
  <c r="S361" i="7"/>
  <c r="R361" i="7"/>
  <c r="L361" i="7"/>
  <c r="X360" i="7"/>
  <c r="W360" i="7"/>
  <c r="S360" i="7"/>
  <c r="R360" i="7"/>
  <c r="L360" i="7"/>
  <c r="X359" i="7"/>
  <c r="W359" i="7"/>
  <c r="S359" i="7"/>
  <c r="R359" i="7"/>
  <c r="L359" i="7"/>
  <c r="X358" i="7"/>
  <c r="W358" i="7"/>
  <c r="S358" i="7"/>
  <c r="R358" i="7"/>
  <c r="L358" i="7"/>
  <c r="X357" i="7"/>
  <c r="W357" i="7"/>
  <c r="S357" i="7"/>
  <c r="R357" i="7"/>
  <c r="L357" i="7"/>
  <c r="X356" i="7"/>
  <c r="W356" i="7"/>
  <c r="S356" i="7"/>
  <c r="R356" i="7"/>
  <c r="L356" i="7"/>
  <c r="X355" i="7"/>
  <c r="W355" i="7"/>
  <c r="S355" i="7"/>
  <c r="R355" i="7"/>
  <c r="L355" i="7"/>
  <c r="X354" i="7"/>
  <c r="W354" i="7"/>
  <c r="S354" i="7"/>
  <c r="R354" i="7"/>
  <c r="L354" i="7"/>
  <c r="AL353" i="7"/>
  <c r="W353" i="7"/>
  <c r="R353" i="7"/>
  <c r="L353" i="7"/>
  <c r="W352" i="7"/>
  <c r="S352" i="7"/>
  <c r="R352" i="7"/>
  <c r="L352" i="7"/>
  <c r="W351" i="7"/>
  <c r="S351" i="7"/>
  <c r="R351" i="7"/>
  <c r="W350" i="7"/>
  <c r="S350" i="7"/>
  <c r="R350" i="7"/>
  <c r="X347" i="7"/>
  <c r="W347" i="7"/>
  <c r="S347" i="7"/>
  <c r="R347" i="7"/>
  <c r="L347" i="7"/>
  <c r="X346" i="7"/>
  <c r="W346" i="7"/>
  <c r="S346" i="7"/>
  <c r="R346" i="7"/>
  <c r="L346" i="7"/>
  <c r="X345" i="7"/>
  <c r="W345" i="7"/>
  <c r="S345" i="7"/>
  <c r="R345" i="7"/>
  <c r="L345" i="7"/>
  <c r="X344" i="7"/>
  <c r="W344" i="7"/>
  <c r="S344" i="7"/>
  <c r="R344" i="7"/>
  <c r="L344" i="7"/>
  <c r="W343" i="7"/>
  <c r="S343" i="7"/>
  <c r="R343" i="7"/>
  <c r="L343" i="7"/>
  <c r="W342" i="7"/>
  <c r="S342" i="7"/>
  <c r="R342" i="7"/>
  <c r="L342" i="7"/>
  <c r="X341" i="7"/>
  <c r="W341" i="7"/>
  <c r="S341" i="7"/>
  <c r="R341" i="7"/>
  <c r="L341" i="7"/>
  <c r="W340" i="7"/>
  <c r="S340" i="7"/>
  <c r="R340" i="7"/>
  <c r="L340" i="7"/>
  <c r="X339" i="7"/>
  <c r="W339" i="7"/>
  <c r="S339" i="7"/>
  <c r="R339" i="7"/>
  <c r="L339" i="7"/>
  <c r="X338" i="7"/>
  <c r="W338" i="7"/>
  <c r="S338" i="7"/>
  <c r="R338" i="7"/>
  <c r="L338" i="7"/>
  <c r="X337" i="7"/>
  <c r="W337" i="7"/>
  <c r="S337" i="7"/>
  <c r="R337" i="7"/>
  <c r="L337" i="7"/>
  <c r="X336" i="7"/>
  <c r="W336" i="7"/>
  <c r="S336" i="7"/>
  <c r="R336" i="7"/>
  <c r="L336" i="7"/>
  <c r="X335" i="7"/>
  <c r="W335" i="7"/>
  <c r="S335" i="7"/>
  <c r="R335" i="7"/>
  <c r="L335" i="7"/>
  <c r="X334" i="7"/>
  <c r="W334" i="7"/>
  <c r="S334" i="7"/>
  <c r="R334" i="7"/>
  <c r="L334" i="7"/>
  <c r="X333" i="7"/>
  <c r="W333" i="7"/>
  <c r="S333" i="7"/>
  <c r="R333" i="7"/>
  <c r="L333" i="7"/>
  <c r="X332" i="7"/>
  <c r="W332" i="7"/>
  <c r="S332" i="7"/>
  <c r="R332" i="7"/>
  <c r="L332" i="7"/>
  <c r="X331" i="7"/>
  <c r="W331" i="7"/>
  <c r="R331" i="7"/>
  <c r="L331" i="7"/>
  <c r="X330" i="7"/>
  <c r="W330" i="7"/>
  <c r="R330" i="7"/>
  <c r="L330" i="7"/>
  <c r="X329" i="7"/>
  <c r="W329" i="7"/>
  <c r="S329" i="7"/>
  <c r="R329" i="7"/>
  <c r="L329" i="7"/>
  <c r="X328" i="7"/>
  <c r="W328" i="7"/>
  <c r="S328" i="7"/>
  <c r="R328" i="7"/>
  <c r="L328" i="7"/>
  <c r="X326" i="7"/>
  <c r="W326" i="7"/>
  <c r="S326" i="7"/>
  <c r="R326" i="7"/>
  <c r="L326" i="7"/>
  <c r="X311" i="7"/>
  <c r="W311" i="7"/>
  <c r="S311" i="7"/>
  <c r="R311" i="7"/>
  <c r="L311" i="7"/>
  <c r="X324" i="7"/>
  <c r="W324" i="7"/>
  <c r="S324" i="7"/>
  <c r="R324" i="7"/>
  <c r="L324" i="7"/>
  <c r="X319" i="7"/>
  <c r="W319" i="7"/>
  <c r="S319" i="7"/>
  <c r="R319" i="7"/>
  <c r="L319" i="7"/>
  <c r="X320" i="7"/>
  <c r="W320" i="7"/>
  <c r="S320" i="7"/>
  <c r="R320" i="7"/>
  <c r="L320" i="7"/>
  <c r="X315" i="7"/>
  <c r="W315" i="7"/>
  <c r="S315" i="7"/>
  <c r="R315" i="7"/>
  <c r="L315" i="7"/>
  <c r="X317" i="7"/>
  <c r="W317" i="7"/>
  <c r="S317" i="7"/>
  <c r="R317" i="7"/>
  <c r="L317" i="7"/>
  <c r="X323" i="7"/>
  <c r="W323" i="7"/>
  <c r="S323" i="7"/>
  <c r="R323" i="7"/>
  <c r="L323" i="7"/>
  <c r="X316" i="7"/>
  <c r="W316" i="7"/>
  <c r="S316" i="7"/>
  <c r="R316" i="7"/>
  <c r="L316" i="7"/>
  <c r="X318" i="7"/>
  <c r="W318" i="7"/>
  <c r="S318" i="7"/>
  <c r="R318" i="7"/>
  <c r="L318" i="7"/>
  <c r="X314" i="7"/>
  <c r="W314" i="7"/>
  <c r="S314" i="7"/>
  <c r="R314" i="7"/>
  <c r="L314" i="7"/>
  <c r="X313" i="7"/>
  <c r="W313" i="7"/>
  <c r="S313" i="7"/>
  <c r="R313" i="7"/>
  <c r="L313" i="7"/>
  <c r="X327" i="7"/>
  <c r="W327" i="7"/>
  <c r="S327" i="7"/>
  <c r="R327" i="7"/>
  <c r="L327" i="7"/>
  <c r="X322" i="7"/>
  <c r="W322" i="7"/>
  <c r="S322" i="7"/>
  <c r="R322" i="7"/>
  <c r="L322" i="7"/>
  <c r="X321" i="7"/>
  <c r="W321" i="7"/>
  <c r="S321" i="7"/>
  <c r="R321" i="7"/>
  <c r="L321" i="7"/>
  <c r="X312" i="7"/>
  <c r="W312" i="7"/>
  <c r="S312" i="7"/>
  <c r="R312" i="7"/>
  <c r="L312" i="7"/>
  <c r="X325" i="7"/>
  <c r="W325" i="7"/>
  <c r="S325" i="7"/>
  <c r="R325" i="7"/>
  <c r="L325" i="7"/>
  <c r="X309" i="7"/>
  <c r="W309" i="7"/>
  <c r="S309" i="7"/>
  <c r="R309" i="7"/>
  <c r="L309" i="7"/>
  <c r="X308" i="7"/>
  <c r="W308" i="7"/>
  <c r="S308" i="7"/>
  <c r="R308" i="7"/>
  <c r="L308" i="7"/>
  <c r="X288" i="7"/>
  <c r="W288" i="7"/>
  <c r="S288" i="7"/>
  <c r="R288" i="7"/>
  <c r="L288" i="7"/>
  <c r="X287" i="7"/>
  <c r="W287" i="7"/>
  <c r="S287" i="7"/>
  <c r="R287" i="7"/>
  <c r="L287" i="7"/>
  <c r="X304" i="7"/>
  <c r="W304" i="7"/>
  <c r="S304" i="7"/>
  <c r="R304" i="7"/>
  <c r="L304" i="7"/>
  <c r="X293" i="7"/>
  <c r="W293" i="7"/>
  <c r="S293" i="7"/>
  <c r="R293" i="7"/>
  <c r="L293" i="7"/>
  <c r="X298" i="7"/>
  <c r="W298" i="7"/>
  <c r="S298" i="7"/>
  <c r="R298" i="7"/>
  <c r="L298" i="7"/>
  <c r="X297" i="7"/>
  <c r="W297" i="7"/>
  <c r="S297" i="7"/>
  <c r="R297" i="7"/>
  <c r="L297" i="7"/>
  <c r="X299" i="7"/>
  <c r="W299" i="7"/>
  <c r="S299" i="7"/>
  <c r="R299" i="7"/>
  <c r="L299" i="7"/>
  <c r="X295" i="7"/>
  <c r="W295" i="7"/>
  <c r="S295" i="7"/>
  <c r="R295" i="7"/>
  <c r="L295" i="7"/>
  <c r="X294" i="7"/>
  <c r="W294" i="7"/>
  <c r="S294" i="7"/>
  <c r="R294" i="7"/>
  <c r="L294" i="7"/>
  <c r="X296" i="7"/>
  <c r="W296" i="7"/>
  <c r="S296" i="7"/>
  <c r="R296" i="7"/>
  <c r="L296" i="7"/>
  <c r="X307" i="7"/>
  <c r="W307" i="7"/>
  <c r="S307" i="7"/>
  <c r="R307" i="7"/>
  <c r="L307" i="7"/>
  <c r="X303" i="7"/>
  <c r="W303" i="7"/>
  <c r="S303" i="7"/>
  <c r="R303" i="7"/>
  <c r="L303" i="7"/>
  <c r="X302" i="7"/>
  <c r="W302" i="7"/>
  <c r="S302" i="7"/>
  <c r="R302" i="7"/>
  <c r="L302" i="7"/>
  <c r="X292" i="7"/>
  <c r="W292" i="7"/>
  <c r="S292" i="7"/>
  <c r="R292" i="7"/>
  <c r="L292" i="7"/>
  <c r="X291" i="7"/>
  <c r="W291" i="7"/>
  <c r="S291" i="7"/>
  <c r="R291" i="7"/>
  <c r="L291" i="7"/>
  <c r="X310" i="7"/>
  <c r="W310" i="7"/>
  <c r="S310" i="7"/>
  <c r="R310" i="7"/>
  <c r="L310" i="7"/>
  <c r="X301" i="7"/>
  <c r="W301" i="7"/>
  <c r="S301" i="7"/>
  <c r="R301" i="7"/>
  <c r="L301" i="7"/>
  <c r="X300" i="7"/>
  <c r="W300" i="7"/>
  <c r="S300" i="7"/>
  <c r="R300" i="7"/>
  <c r="L300" i="7"/>
  <c r="X290" i="7"/>
  <c r="W290" i="7"/>
  <c r="S290" i="7"/>
  <c r="R290" i="7"/>
  <c r="L290" i="7"/>
  <c r="X289" i="7"/>
  <c r="W289" i="7"/>
  <c r="S289" i="7"/>
  <c r="R289" i="7"/>
  <c r="L289" i="7"/>
  <c r="X306" i="7"/>
  <c r="W306" i="7"/>
  <c r="S306" i="7"/>
  <c r="R306" i="7"/>
  <c r="L306" i="7"/>
  <c r="X305" i="7"/>
  <c r="W305" i="7"/>
  <c r="S305" i="7"/>
  <c r="R305" i="7"/>
  <c r="L305" i="7"/>
  <c r="Y286" i="7"/>
  <c r="Y285" i="7"/>
  <c r="Y283" i="7"/>
  <c r="Y282" i="7"/>
  <c r="Y284" i="7"/>
  <c r="Y279" i="7"/>
  <c r="Y280" i="7"/>
  <c r="Y281" i="7"/>
  <c r="K257" i="1"/>
  <c r="AK76" i="1"/>
  <c r="AL8" i="2"/>
  <c r="AL7" i="2"/>
  <c r="AL11" i="2"/>
  <c r="AL10" i="2"/>
  <c r="AL9" i="2"/>
  <c r="Q79" i="1"/>
  <c r="Q78" i="1"/>
  <c r="Q77" i="1"/>
  <c r="V79" i="1"/>
  <c r="V78" i="1"/>
  <c r="V77" i="1"/>
  <c r="V73" i="1"/>
  <c r="V74" i="1"/>
  <c r="Q52" i="2"/>
  <c r="W40" i="2"/>
  <c r="Y40" i="2" s="1"/>
  <c r="W41" i="2"/>
  <c r="Y41" i="2" s="1"/>
  <c r="W39" i="2"/>
  <c r="Y39" i="2" s="1"/>
  <c r="W38" i="2"/>
  <c r="Y38" i="2" s="1"/>
  <c r="V40" i="2"/>
  <c r="X40" i="2" s="1"/>
  <c r="V41" i="2"/>
  <c r="X41" i="2" s="1"/>
  <c r="V39" i="2"/>
  <c r="X39" i="2" s="1"/>
  <c r="V38" i="2"/>
  <c r="X38" i="2" s="1"/>
  <c r="Q162" i="2"/>
  <c r="Q161" i="2"/>
  <c r="V52" i="2"/>
  <c r="AL21" i="2"/>
  <c r="AL15" i="2"/>
  <c r="AL16" i="2"/>
  <c r="AL17" i="2"/>
  <c r="AL18" i="2"/>
  <c r="AL19" i="2"/>
  <c r="AL13" i="2"/>
  <c r="AL14" i="2"/>
  <c r="AL20" i="2"/>
  <c r="AL71" i="2"/>
  <c r="AL72" i="2"/>
  <c r="AL69" i="2"/>
  <c r="AL70" i="2"/>
  <c r="AL73" i="2"/>
  <c r="AL51" i="2"/>
  <c r="V34" i="2"/>
  <c r="X34" i="2" s="1"/>
  <c r="V32" i="2"/>
  <c r="X32" i="2" s="1"/>
  <c r="V35" i="2"/>
  <c r="V33" i="2"/>
  <c r="K35" i="2"/>
  <c r="K33" i="2"/>
  <c r="X33" i="2"/>
  <c r="X35" i="2"/>
  <c r="X12" i="2"/>
  <c r="X49" i="2"/>
  <c r="X50" i="2"/>
  <c r="X101" i="2"/>
  <c r="K82" i="1"/>
  <c r="K83" i="1"/>
  <c r="K84" i="1"/>
  <c r="K85" i="1"/>
  <c r="K86" i="1"/>
  <c r="K170" i="1"/>
  <c r="K171" i="1"/>
  <c r="K112" i="1"/>
  <c r="K113" i="1"/>
  <c r="K76" i="1"/>
  <c r="K17" i="1"/>
  <c r="K39" i="1"/>
  <c r="K258" i="1"/>
  <c r="K259" i="1"/>
  <c r="K172" i="1"/>
  <c r="K30" i="1"/>
  <c r="K31" i="1"/>
  <c r="K163" i="1"/>
  <c r="K164" i="1"/>
  <c r="K32" i="1"/>
  <c r="K33" i="1"/>
  <c r="K50" i="1"/>
  <c r="K201" i="1"/>
  <c r="K137" i="1"/>
  <c r="K138" i="1"/>
  <c r="K139" i="1"/>
  <c r="K197" i="1"/>
  <c r="K198" i="1"/>
  <c r="K203" i="1"/>
  <c r="K174" i="1"/>
  <c r="K189" i="1"/>
  <c r="K278" i="1"/>
  <c r="K117" i="1"/>
  <c r="K118" i="1"/>
  <c r="K119" i="1"/>
  <c r="K120" i="1"/>
  <c r="K115" i="1"/>
  <c r="K116" i="1"/>
  <c r="K121" i="1"/>
  <c r="K122" i="1"/>
  <c r="K123" i="1"/>
  <c r="K124" i="1"/>
  <c r="K159" i="1"/>
  <c r="K160" i="1"/>
  <c r="K114" i="1"/>
  <c r="K141" i="1"/>
  <c r="K142" i="1"/>
  <c r="K143" i="1"/>
  <c r="K144" i="1"/>
  <c r="K145" i="1"/>
  <c r="K146" i="1"/>
  <c r="K147" i="1"/>
  <c r="K89" i="1"/>
  <c r="K101" i="1"/>
  <c r="K53" i="1"/>
  <c r="K190" i="1"/>
  <c r="K191" i="1"/>
  <c r="K186" i="1"/>
  <c r="K192" i="1"/>
  <c r="K193" i="1"/>
  <c r="K187" i="1"/>
  <c r="K140" i="1"/>
  <c r="K99" i="1"/>
  <c r="K194" i="1"/>
  <c r="K260" i="1"/>
  <c r="K261" i="1"/>
  <c r="K222" i="1"/>
  <c r="K223" i="1"/>
  <c r="K224" i="1"/>
  <c r="K225" i="1"/>
  <c r="K262" i="1"/>
  <c r="K263" i="1"/>
  <c r="K264" i="1"/>
  <c r="K41" i="1"/>
  <c r="K265" i="1"/>
  <c r="K42" i="1"/>
  <c r="K75" i="1"/>
  <c r="K233" i="1"/>
  <c r="K234" i="1"/>
  <c r="K235" i="1"/>
  <c r="K236" i="1"/>
  <c r="K266" i="1"/>
  <c r="K267" i="1"/>
  <c r="K268" i="1"/>
  <c r="K269" i="1"/>
  <c r="K270" i="1"/>
  <c r="K271" i="1"/>
  <c r="K272" i="1"/>
  <c r="K173" i="1"/>
  <c r="K19" i="1"/>
  <c r="K20" i="1"/>
  <c r="K43" i="1"/>
  <c r="K21" i="1"/>
  <c r="K131" i="1"/>
  <c r="K132" i="1"/>
  <c r="K133" i="1"/>
  <c r="K239" i="1"/>
  <c r="K240" i="1"/>
  <c r="K241" i="1"/>
  <c r="K242" i="1"/>
  <c r="K243" i="1"/>
  <c r="K244" i="1"/>
  <c r="K80" i="1"/>
  <c r="K81" i="1"/>
  <c r="K245" i="1"/>
  <c r="K246" i="1"/>
  <c r="K247" i="1"/>
  <c r="K248" i="1"/>
  <c r="K249" i="1"/>
  <c r="K250" i="1"/>
  <c r="K251" i="1"/>
  <c r="K66" i="1"/>
  <c r="K195" i="1"/>
  <c r="K196" i="1"/>
  <c r="K199" i="1"/>
  <c r="K179" i="1"/>
  <c r="K180" i="1"/>
  <c r="K277" i="1"/>
  <c r="K165" i="1"/>
  <c r="K52" i="1"/>
  <c r="K67" i="1"/>
  <c r="K68" i="1"/>
  <c r="K69" i="1"/>
  <c r="K70" i="1"/>
  <c r="K87" i="1"/>
  <c r="K88" i="1"/>
  <c r="K102" i="1"/>
  <c r="K78" i="1"/>
  <c r="K79" i="1"/>
  <c r="K100" i="1"/>
  <c r="K166" i="1"/>
  <c r="K210" i="1"/>
  <c r="K211" i="1"/>
  <c r="K212" i="1"/>
  <c r="K213" i="1"/>
  <c r="K214" i="1"/>
  <c r="K215" i="1"/>
  <c r="K216" i="1"/>
  <c r="K167" i="1"/>
  <c r="K217" i="1"/>
  <c r="K218" i="1"/>
  <c r="K219" i="1"/>
  <c r="K220" i="1"/>
  <c r="K161" i="1"/>
  <c r="K162" i="1"/>
  <c r="K55" i="1"/>
  <c r="K56" i="1"/>
  <c r="K57" i="1"/>
  <c r="K58" i="1"/>
  <c r="K59" i="1"/>
  <c r="K60" i="1"/>
  <c r="K61" i="1"/>
  <c r="K221" i="1"/>
  <c r="K237" i="1"/>
  <c r="K49" i="1"/>
  <c r="K183" i="1"/>
  <c r="K184" i="1"/>
  <c r="K10" i="1"/>
  <c r="K11" i="1"/>
  <c r="K34" i="1"/>
  <c r="K12" i="1"/>
  <c r="K35" i="1"/>
  <c r="K13" i="1"/>
  <c r="K252" i="1"/>
  <c r="K253" i="1"/>
  <c r="K254" i="1"/>
  <c r="K255" i="1"/>
  <c r="K14" i="1"/>
  <c r="K36" i="1"/>
  <c r="K103" i="1"/>
  <c r="K104" i="1"/>
  <c r="K105" i="1"/>
  <c r="K106" i="1"/>
  <c r="K107" i="1"/>
  <c r="K108" i="1"/>
  <c r="K109" i="1"/>
  <c r="K110" i="1"/>
  <c r="K111" i="1"/>
  <c r="K175" i="1"/>
  <c r="K176" i="1"/>
  <c r="K177" i="1"/>
  <c r="K178" i="1"/>
  <c r="K204" i="1"/>
  <c r="K157" i="1"/>
  <c r="K158" i="1"/>
  <c r="K15" i="1"/>
  <c r="K37" i="1"/>
  <c r="K256" i="1"/>
  <c r="K16" i="1"/>
  <c r="K38" i="1"/>
  <c r="K152" i="1"/>
  <c r="K18" i="1"/>
  <c r="K40" i="1"/>
  <c r="K22" i="1"/>
  <c r="K44" i="1"/>
  <c r="K227" i="1"/>
  <c r="K200" i="1"/>
  <c r="K205" i="1"/>
  <c r="K206" i="1"/>
  <c r="K207" i="1"/>
  <c r="K208" i="1"/>
  <c r="K209" i="1"/>
  <c r="K202" i="1"/>
  <c r="K54" i="1"/>
  <c r="K77" i="1"/>
  <c r="K273" i="1"/>
  <c r="K274" i="1"/>
  <c r="K275" i="1"/>
  <c r="K276" i="1"/>
  <c r="K62" i="1"/>
  <c r="K63" i="1"/>
  <c r="K148" i="1"/>
  <c r="K149" i="1"/>
  <c r="K150" i="1"/>
  <c r="K151" i="1"/>
  <c r="K188" i="1"/>
  <c r="K23" i="1"/>
  <c r="K24" i="1"/>
  <c r="K45" i="1"/>
  <c r="K25" i="1"/>
  <c r="K46" i="1"/>
  <c r="K26" i="1"/>
  <c r="K27" i="1"/>
  <c r="K47" i="1"/>
  <c r="K51" i="1"/>
  <c r="K226" i="1"/>
  <c r="K64" i="1"/>
  <c r="K228" i="1"/>
  <c r="K229" i="1"/>
  <c r="K230" i="1"/>
  <c r="K231" i="1"/>
  <c r="K65" i="1"/>
  <c r="K232" i="1"/>
  <c r="K282" i="1"/>
  <c r="K281" i="1"/>
  <c r="K280" i="1"/>
  <c r="K279" i="1"/>
  <c r="K181" i="1"/>
  <c r="K182" i="1"/>
  <c r="K153" i="1"/>
  <c r="K28" i="1"/>
  <c r="K134" i="1"/>
  <c r="K135" i="1"/>
  <c r="K136" i="1"/>
  <c r="K127" i="1"/>
  <c r="K128" i="1"/>
  <c r="K125" i="1"/>
  <c r="K126" i="1"/>
  <c r="K129" i="1"/>
  <c r="K130" i="1"/>
  <c r="K29" i="1"/>
  <c r="K48" i="1"/>
  <c r="K154" i="1"/>
  <c r="K185" i="1"/>
  <c r="V158" i="1"/>
  <c r="V37" i="2"/>
  <c r="X37" i="2" s="1"/>
  <c r="V225" i="2"/>
  <c r="V98" i="1"/>
  <c r="W98" i="1"/>
  <c r="V93" i="1"/>
  <c r="W93" i="1"/>
  <c r="V90" i="1"/>
  <c r="W90" i="1"/>
  <c r="V96" i="1"/>
  <c r="W96" i="1"/>
  <c r="V95" i="1"/>
  <c r="W95" i="1"/>
  <c r="V91" i="1"/>
  <c r="W91" i="1"/>
  <c r="V97" i="1"/>
  <c r="W97" i="1"/>
  <c r="V94" i="1"/>
  <c r="W94" i="1"/>
  <c r="V92" i="1"/>
  <c r="W92" i="1"/>
  <c r="R93" i="1"/>
  <c r="R90" i="1"/>
  <c r="R96" i="1"/>
  <c r="R95" i="1"/>
  <c r="R91" i="1"/>
  <c r="R97" i="1"/>
  <c r="R94" i="1"/>
  <c r="R92" i="1"/>
  <c r="R98" i="1"/>
  <c r="Q93" i="1"/>
  <c r="Q90" i="1"/>
  <c r="Q96" i="1"/>
  <c r="Q95" i="1"/>
  <c r="Q91" i="1"/>
  <c r="Q97" i="1"/>
  <c r="Q94" i="1"/>
  <c r="Q92" i="1"/>
  <c r="Q98" i="1"/>
  <c r="X93" i="1"/>
  <c r="X90" i="1"/>
  <c r="X96" i="1"/>
  <c r="X95" i="1"/>
  <c r="X91" i="1"/>
  <c r="X97" i="1"/>
  <c r="X94" i="1"/>
  <c r="X92" i="1"/>
  <c r="Q281" i="1"/>
  <c r="R281" i="1"/>
  <c r="V281" i="1"/>
  <c r="W281" i="1"/>
  <c r="X281" i="1"/>
  <c r="Q280" i="1"/>
  <c r="R280" i="1"/>
  <c r="V280" i="1"/>
  <c r="W280" i="1"/>
  <c r="X280" i="1"/>
  <c r="Q279" i="1"/>
  <c r="R279" i="1"/>
  <c r="V279" i="1"/>
  <c r="W279" i="1"/>
  <c r="X279" i="1"/>
  <c r="Q151" i="1"/>
  <c r="R151" i="1"/>
  <c r="V151" i="1"/>
  <c r="W151" i="1"/>
  <c r="Q133" i="1"/>
  <c r="R133" i="1"/>
  <c r="V133" i="1"/>
  <c r="W133" i="1"/>
  <c r="V139" i="1"/>
  <c r="W139" i="1"/>
  <c r="Q139" i="1"/>
  <c r="R139" i="1"/>
  <c r="X211" i="2"/>
  <c r="X206" i="2"/>
  <c r="X207" i="2"/>
  <c r="X208" i="2"/>
  <c r="X212" i="2"/>
  <c r="X210" i="2"/>
  <c r="X209" i="2"/>
  <c r="V217" i="2"/>
  <c r="V216" i="2"/>
  <c r="V215" i="2"/>
  <c r="V214" i="2"/>
  <c r="Z162" i="2"/>
  <c r="Q264" i="1"/>
  <c r="Q263" i="1"/>
  <c r="Q262" i="1"/>
  <c r="Q261" i="1"/>
  <c r="Q260" i="1"/>
  <c r="Q112" i="1"/>
  <c r="Q113" i="1"/>
  <c r="Q76" i="1"/>
  <c r="Q257" i="1"/>
  <c r="Q258" i="1"/>
  <c r="Q259" i="1"/>
  <c r="Q278" i="1"/>
  <c r="Q114" i="1"/>
  <c r="Q265" i="1"/>
  <c r="Q138" i="1"/>
  <c r="R138" i="1"/>
  <c r="V138" i="1"/>
  <c r="W138" i="1"/>
  <c r="V113" i="1"/>
  <c r="X98" i="1"/>
  <c r="X2" i="1"/>
  <c r="X3" i="1"/>
  <c r="X4" i="1"/>
  <c r="X5" i="1"/>
  <c r="X6" i="1"/>
  <c r="X7" i="1"/>
  <c r="X8" i="1"/>
  <c r="X9" i="1"/>
  <c r="V246" i="2"/>
  <c r="W246" i="2"/>
  <c r="Q246" i="2"/>
  <c r="R246" i="2"/>
  <c r="V6" i="2"/>
  <c r="W6" i="2"/>
  <c r="Q6" i="2"/>
  <c r="R6" i="2"/>
  <c r="Q111" i="2"/>
  <c r="R111" i="2"/>
  <c r="Q112" i="2"/>
  <c r="R112" i="2"/>
  <c r="V112" i="2"/>
  <c r="W112" i="2"/>
  <c r="V111" i="2"/>
  <c r="W111" i="2"/>
  <c r="V23" i="2"/>
  <c r="W23" i="2"/>
  <c r="Q23" i="2"/>
  <c r="R23" i="2"/>
  <c r="Q45" i="2"/>
  <c r="R45" i="2"/>
  <c r="Q46" i="2"/>
  <c r="R46" i="2"/>
  <c r="Q44" i="2"/>
  <c r="R44" i="2"/>
  <c r="Q42" i="2"/>
  <c r="R42" i="2"/>
  <c r="Q43" i="2"/>
  <c r="R43" i="2"/>
  <c r="Q48" i="2"/>
  <c r="R48" i="2"/>
  <c r="Q47" i="2"/>
  <c r="R47" i="2"/>
  <c r="V46" i="2"/>
  <c r="W46" i="2"/>
  <c r="V44" i="2"/>
  <c r="W44" i="2"/>
  <c r="V42" i="2"/>
  <c r="W42" i="2"/>
  <c r="V43" i="2"/>
  <c r="W43" i="2"/>
  <c r="V48" i="2"/>
  <c r="W48" i="2"/>
  <c r="V47" i="2"/>
  <c r="W47" i="2"/>
  <c r="W45" i="2"/>
  <c r="V45" i="2"/>
  <c r="V278" i="2"/>
  <c r="W278" i="2"/>
  <c r="Q278" i="2"/>
  <c r="R278" i="2"/>
  <c r="W218" i="2"/>
  <c r="V218" i="2"/>
  <c r="R218" i="2"/>
  <c r="Q218" i="2"/>
  <c r="W277" i="2"/>
  <c r="V277" i="2"/>
  <c r="R277" i="2"/>
  <c r="Q277" i="2"/>
  <c r="W172" i="2"/>
  <c r="V172" i="2"/>
  <c r="R172" i="2"/>
  <c r="Q172" i="2"/>
  <c r="V236" i="2"/>
  <c r="W236" i="2"/>
  <c r="R236" i="2"/>
  <c r="Q236" i="2"/>
  <c r="W232" i="1"/>
  <c r="V232" i="1"/>
  <c r="R232" i="1"/>
  <c r="Q232" i="1"/>
  <c r="X232" i="1"/>
  <c r="X218" i="2"/>
  <c r="X278" i="2"/>
  <c r="X48" i="2"/>
  <c r="X47" i="2"/>
  <c r="X45" i="2"/>
  <c r="X46" i="2"/>
  <c r="X44" i="2"/>
  <c r="X42" i="2"/>
  <c r="X43" i="2"/>
  <c r="X23" i="2"/>
  <c r="X111" i="2"/>
  <c r="X112" i="2"/>
  <c r="X6" i="2"/>
  <c r="X235" i="2"/>
  <c r="X234" i="2"/>
  <c r="X231" i="2"/>
  <c r="X150" i="2"/>
  <c r="X149" i="2"/>
  <c r="X148" i="2"/>
  <c r="X147" i="2"/>
  <c r="X146" i="2"/>
  <c r="X100" i="2"/>
  <c r="X145" i="2"/>
  <c r="X144" i="2"/>
  <c r="X9" i="2"/>
  <c r="X8" i="2"/>
  <c r="X7" i="2"/>
  <c r="X11" i="2"/>
  <c r="X10" i="2"/>
  <c r="W223" i="2"/>
  <c r="W222" i="2"/>
  <c r="V223" i="2"/>
  <c r="V222" i="2"/>
  <c r="R223" i="2"/>
  <c r="R222" i="2"/>
  <c r="Q223" i="2"/>
  <c r="Q222" i="2"/>
  <c r="W224" i="2"/>
  <c r="V224" i="2"/>
  <c r="R224" i="2"/>
  <c r="Q224" i="2"/>
  <c r="W220" i="2"/>
  <c r="W221" i="2"/>
  <c r="V220" i="2"/>
  <c r="V221" i="2"/>
  <c r="R220" i="2"/>
  <c r="R221" i="2"/>
  <c r="Q220" i="2"/>
  <c r="Q221" i="2"/>
  <c r="Q217" i="2"/>
  <c r="Q216" i="2"/>
  <c r="Q215" i="2"/>
  <c r="Q214" i="2"/>
  <c r="AI174" i="2"/>
  <c r="AI173" i="2"/>
  <c r="W174" i="2"/>
  <c r="V174" i="2"/>
  <c r="W173" i="2"/>
  <c r="V173" i="2"/>
  <c r="R174" i="2"/>
  <c r="Q174" i="2"/>
  <c r="R173" i="2"/>
  <c r="Q173" i="2"/>
  <c r="W227" i="2"/>
  <c r="W228" i="2"/>
  <c r="V227" i="2"/>
  <c r="V228" i="2"/>
  <c r="R227" i="2"/>
  <c r="Q227" i="2"/>
  <c r="R228" i="2"/>
  <c r="Q228" i="2"/>
  <c r="X228" i="2"/>
  <c r="X227" i="2"/>
  <c r="X173" i="2"/>
  <c r="X174" i="2"/>
  <c r="X221" i="2"/>
  <c r="X220" i="2"/>
  <c r="W229" i="1"/>
  <c r="V229" i="1"/>
  <c r="R229" i="1"/>
  <c r="Q229" i="1"/>
  <c r="W228" i="1"/>
  <c r="V228" i="1"/>
  <c r="R228" i="1"/>
  <c r="Q228" i="1"/>
  <c r="W225" i="2"/>
  <c r="R225" i="2"/>
  <c r="Q225" i="2"/>
  <c r="W226" i="2"/>
  <c r="V226" i="2"/>
  <c r="R226" i="2"/>
  <c r="Q226" i="2"/>
  <c r="W217" i="2"/>
  <c r="R217" i="2"/>
  <c r="W216" i="2"/>
  <c r="R216" i="2"/>
  <c r="W215" i="2"/>
  <c r="R215" i="2"/>
  <c r="W214" i="2"/>
  <c r="R214" i="2"/>
  <c r="Q224" i="1"/>
  <c r="V224" i="1"/>
  <c r="X224" i="1"/>
  <c r="Q222" i="1"/>
  <c r="V222" i="1"/>
  <c r="X222" i="1"/>
  <c r="Q225" i="1"/>
  <c r="V225" i="1"/>
  <c r="X225" i="1"/>
  <c r="W213" i="2"/>
  <c r="V213" i="2"/>
  <c r="R213" i="2"/>
  <c r="Q213" i="2"/>
  <c r="W188" i="2"/>
  <c r="V188" i="2"/>
  <c r="R188" i="2"/>
  <c r="Q188" i="2"/>
  <c r="W189" i="2"/>
  <c r="V189" i="2"/>
  <c r="R189" i="2"/>
  <c r="Q189" i="2"/>
  <c r="W190" i="2"/>
  <c r="V190" i="2"/>
  <c r="R190" i="2"/>
  <c r="Q190" i="2"/>
  <c r="W187" i="2"/>
  <c r="V187" i="2"/>
  <c r="R187" i="2"/>
  <c r="Q187" i="2"/>
  <c r="W191" i="2"/>
  <c r="V191" i="2"/>
  <c r="R191" i="2"/>
  <c r="Q191" i="2"/>
  <c r="W159" i="2"/>
  <c r="V159" i="2"/>
  <c r="R159" i="2"/>
  <c r="Q159" i="2"/>
  <c r="W158" i="2"/>
  <c r="V158" i="2"/>
  <c r="R158" i="2"/>
  <c r="Q158" i="2"/>
  <c r="W155" i="2"/>
  <c r="V155" i="2"/>
  <c r="R155" i="2"/>
  <c r="Q155" i="2"/>
  <c r="W157" i="2"/>
  <c r="V157" i="2"/>
  <c r="R157" i="2"/>
  <c r="Q157" i="2"/>
  <c r="W142" i="2"/>
  <c r="V142" i="2"/>
  <c r="R142" i="2"/>
  <c r="Q142" i="2"/>
  <c r="W134" i="2"/>
  <c r="V134" i="2"/>
  <c r="R134" i="2"/>
  <c r="Q134" i="2"/>
  <c r="W138" i="2"/>
  <c r="V138" i="2"/>
  <c r="R138" i="2"/>
  <c r="Q138" i="2"/>
  <c r="W136" i="2"/>
  <c r="V136" i="2"/>
  <c r="R136" i="2"/>
  <c r="Q136" i="2"/>
  <c r="W132" i="2"/>
  <c r="V132" i="2"/>
  <c r="R132" i="2"/>
  <c r="Q132" i="2"/>
  <c r="W140" i="2"/>
  <c r="V140" i="2"/>
  <c r="R140" i="2"/>
  <c r="Q140" i="2"/>
  <c r="Q135" i="2"/>
  <c r="R135" i="2"/>
  <c r="V135" i="2"/>
  <c r="W135" i="2"/>
  <c r="X135" i="2"/>
  <c r="W143" i="2"/>
  <c r="V143" i="2"/>
  <c r="R143" i="2"/>
  <c r="Q143" i="2"/>
  <c r="W141" i="2"/>
  <c r="V141" i="2"/>
  <c r="R141" i="2"/>
  <c r="Q141" i="2"/>
  <c r="W139" i="2"/>
  <c r="V139" i="2"/>
  <c r="R139" i="2"/>
  <c r="Q139" i="2"/>
  <c r="W137" i="2"/>
  <c r="V137" i="2"/>
  <c r="R137" i="2"/>
  <c r="Q137" i="2"/>
  <c r="W133" i="2"/>
  <c r="V133" i="2"/>
  <c r="R133" i="2"/>
  <c r="Q133" i="2"/>
  <c r="V119" i="2"/>
  <c r="R119" i="2"/>
  <c r="Q119" i="2"/>
  <c r="V118" i="2"/>
  <c r="R118" i="2"/>
  <c r="Q118" i="2"/>
  <c r="X224" i="2"/>
  <c r="X222" i="2"/>
  <c r="X223" i="2"/>
  <c r="X172" i="2"/>
  <c r="X277" i="2"/>
  <c r="W116" i="2"/>
  <c r="V116" i="2"/>
  <c r="R116" i="2"/>
  <c r="Q116" i="2"/>
  <c r="W117" i="2"/>
  <c r="V117" i="2"/>
  <c r="R117" i="2"/>
  <c r="Q117" i="2"/>
  <c r="W113" i="2"/>
  <c r="W115" i="2"/>
  <c r="W114" i="2"/>
  <c r="V113" i="2"/>
  <c r="V115" i="2"/>
  <c r="V114" i="2"/>
  <c r="R113" i="2"/>
  <c r="Q113" i="2"/>
  <c r="X113" i="2" s="1"/>
  <c r="R115" i="2"/>
  <c r="Q115" i="2"/>
  <c r="R114" i="2"/>
  <c r="Q114" i="2"/>
  <c r="V29" i="2"/>
  <c r="V72" i="2"/>
  <c r="W72" i="2"/>
  <c r="V71" i="2"/>
  <c r="W71" i="2"/>
  <c r="V70" i="2"/>
  <c r="W70" i="2"/>
  <c r="V69" i="2"/>
  <c r="W69" i="2"/>
  <c r="V73" i="2"/>
  <c r="W73" i="2"/>
  <c r="Q72" i="2"/>
  <c r="R72" i="2"/>
  <c r="Q71" i="2"/>
  <c r="R71" i="2"/>
  <c r="Q70" i="2"/>
  <c r="R70" i="2"/>
  <c r="Q69" i="2"/>
  <c r="R69" i="2"/>
  <c r="R73" i="2"/>
  <c r="W104" i="2"/>
  <c r="V104" i="2"/>
  <c r="R104" i="2"/>
  <c r="Q104" i="2"/>
  <c r="W96" i="2"/>
  <c r="V96" i="2"/>
  <c r="R96" i="2"/>
  <c r="Q96" i="2"/>
  <c r="W97" i="2"/>
  <c r="V97" i="2"/>
  <c r="R97" i="2"/>
  <c r="Q97" i="2"/>
  <c r="W98" i="2"/>
  <c r="V98" i="2"/>
  <c r="R98" i="2"/>
  <c r="Q98" i="2"/>
  <c r="W99" i="2"/>
  <c r="V99" i="2"/>
  <c r="R99" i="2"/>
  <c r="Q99" i="2"/>
  <c r="W92" i="2"/>
  <c r="V92" i="2"/>
  <c r="R92" i="2"/>
  <c r="Q92" i="2"/>
  <c r="W93" i="2"/>
  <c r="V93" i="2"/>
  <c r="R93" i="2"/>
  <c r="Q93" i="2"/>
  <c r="W94" i="2"/>
  <c r="V94" i="2"/>
  <c r="R94" i="2"/>
  <c r="Q94" i="2"/>
  <c r="W95" i="2"/>
  <c r="V95" i="2"/>
  <c r="R95" i="2"/>
  <c r="Q95" i="2"/>
  <c r="V91" i="2"/>
  <c r="W91" i="2"/>
  <c r="R91" i="2"/>
  <c r="Q91" i="2"/>
  <c r="V53" i="2"/>
  <c r="W53" i="2"/>
  <c r="R53" i="2"/>
  <c r="Q53" i="2"/>
  <c r="V195" i="1"/>
  <c r="W195" i="1"/>
  <c r="V198" i="1"/>
  <c r="W198" i="1"/>
  <c r="V190" i="1"/>
  <c r="W190" i="1"/>
  <c r="V193" i="1"/>
  <c r="W193" i="1"/>
  <c r="Q195" i="1"/>
  <c r="X195" i="1" s="1"/>
  <c r="R195" i="1"/>
  <c r="Q198" i="1"/>
  <c r="X198" i="1" s="1"/>
  <c r="R198" i="1"/>
  <c r="Q190" i="1"/>
  <c r="X190" i="1" s="1"/>
  <c r="R190" i="1"/>
  <c r="Q193" i="1"/>
  <c r="X193" i="1" s="1"/>
  <c r="R193" i="1"/>
  <c r="X169" i="2"/>
  <c r="V36" i="2"/>
  <c r="R36" i="2"/>
  <c r="Q36" i="2"/>
  <c r="V30" i="2"/>
  <c r="W30" i="2"/>
  <c r="R30" i="2"/>
  <c r="Q30" i="2"/>
  <c r="W25" i="2"/>
  <c r="V25" i="2"/>
  <c r="R25" i="2"/>
  <c r="Q25" i="2"/>
  <c r="W28" i="2"/>
  <c r="V28" i="2"/>
  <c r="R28" i="2"/>
  <c r="Q28" i="2"/>
  <c r="W27" i="2"/>
  <c r="V27" i="2"/>
  <c r="R27" i="2"/>
  <c r="Q27" i="2"/>
  <c r="W26" i="2"/>
  <c r="V26" i="2"/>
  <c r="R26" i="2"/>
  <c r="Q26" i="2"/>
  <c r="W29" i="2"/>
  <c r="R29" i="2"/>
  <c r="Q29" i="2"/>
  <c r="V22" i="2"/>
  <c r="W22" i="2"/>
  <c r="R22" i="2"/>
  <c r="Q22" i="2"/>
  <c r="V124" i="2"/>
  <c r="W124" i="2"/>
  <c r="V123" i="2"/>
  <c r="W123" i="2"/>
  <c r="V122" i="2"/>
  <c r="W122" i="2"/>
  <c r="V120" i="2"/>
  <c r="W120" i="2"/>
  <c r="V121" i="2"/>
  <c r="W121" i="2"/>
  <c r="V131" i="2"/>
  <c r="W131" i="2"/>
  <c r="V129" i="2"/>
  <c r="W129" i="2"/>
  <c r="V130" i="2"/>
  <c r="W130" i="2"/>
  <c r="V128" i="2"/>
  <c r="W128" i="2"/>
  <c r="V127" i="2"/>
  <c r="W127" i="2"/>
  <c r="V126" i="2"/>
  <c r="W126" i="2"/>
  <c r="W125" i="2"/>
  <c r="V125" i="2"/>
  <c r="Q125" i="2"/>
  <c r="R125" i="2"/>
  <c r="R124" i="2"/>
  <c r="Q123" i="2"/>
  <c r="R123" i="2"/>
  <c r="Q122" i="2"/>
  <c r="R122" i="2"/>
  <c r="Q120" i="2"/>
  <c r="R120" i="2"/>
  <c r="Q121" i="2"/>
  <c r="R121" i="2"/>
  <c r="Q131" i="2"/>
  <c r="R131" i="2"/>
  <c r="Q129" i="2"/>
  <c r="R129" i="2"/>
  <c r="Q130" i="2"/>
  <c r="R130" i="2"/>
  <c r="Q128" i="2"/>
  <c r="R128" i="2"/>
  <c r="Q127" i="2"/>
  <c r="R127" i="2"/>
  <c r="Q126" i="2"/>
  <c r="R126" i="2"/>
  <c r="X125" i="2"/>
  <c r="X124" i="2"/>
  <c r="X123" i="2"/>
  <c r="X122" i="2"/>
  <c r="X120" i="2"/>
  <c r="X121" i="2"/>
  <c r="X131" i="2"/>
  <c r="X129" i="2"/>
  <c r="X130" i="2"/>
  <c r="X128" i="2"/>
  <c r="X127" i="2"/>
  <c r="X126" i="2"/>
  <c r="X72" i="2"/>
  <c r="X71" i="2"/>
  <c r="X70" i="2"/>
  <c r="X69" i="2"/>
  <c r="X73" i="2"/>
  <c r="W76" i="2"/>
  <c r="V76" i="2"/>
  <c r="R76" i="2"/>
  <c r="Q76" i="2"/>
  <c r="W75" i="2"/>
  <c r="V75" i="2"/>
  <c r="R75" i="2"/>
  <c r="Q75" i="2"/>
  <c r="V102" i="1"/>
  <c r="V194" i="1"/>
  <c r="W194" i="1"/>
  <c r="V196" i="1"/>
  <c r="W196" i="1"/>
  <c r="V197" i="1"/>
  <c r="W197" i="1"/>
  <c r="V191" i="1"/>
  <c r="W191" i="1"/>
  <c r="V192" i="1"/>
  <c r="W192" i="1"/>
  <c r="Q194" i="1"/>
  <c r="R194" i="1"/>
  <c r="Q196" i="1"/>
  <c r="R196" i="1"/>
  <c r="Q197" i="1"/>
  <c r="R197" i="1"/>
  <c r="Q191" i="1"/>
  <c r="R191" i="1"/>
  <c r="Q192" i="1"/>
  <c r="R192" i="1"/>
  <c r="R147" i="1"/>
  <c r="Q147" i="1"/>
  <c r="W147" i="1"/>
  <c r="V147" i="1"/>
  <c r="Q134" i="1"/>
  <c r="R134" i="1"/>
  <c r="V134" i="1"/>
  <c r="W134" i="1"/>
  <c r="X134" i="1"/>
  <c r="W135" i="1"/>
  <c r="V135" i="1"/>
  <c r="R135" i="1"/>
  <c r="Q135" i="1"/>
  <c r="V131" i="1"/>
  <c r="W131" i="1"/>
  <c r="Q131" i="1"/>
  <c r="R131" i="1"/>
  <c r="W54" i="1"/>
  <c r="V54" i="1"/>
  <c r="Q54" i="1"/>
  <c r="W53" i="1"/>
  <c r="V53" i="1"/>
  <c r="Q53" i="1"/>
  <c r="V120" i="1"/>
  <c r="W120" i="1"/>
  <c r="V119" i="1"/>
  <c r="W119" i="1"/>
  <c r="V118" i="1"/>
  <c r="W118" i="1"/>
  <c r="V117" i="1"/>
  <c r="W117" i="1"/>
  <c r="V124" i="1"/>
  <c r="W124" i="1"/>
  <c r="V123" i="1"/>
  <c r="W123" i="1"/>
  <c r="V122" i="1"/>
  <c r="W122" i="1"/>
  <c r="V121" i="1"/>
  <c r="W121" i="1"/>
  <c r="Q120" i="1"/>
  <c r="R120" i="1"/>
  <c r="Q119" i="1"/>
  <c r="R119" i="1"/>
  <c r="Q118" i="1"/>
  <c r="R118" i="1"/>
  <c r="Q117" i="1"/>
  <c r="R117" i="1"/>
  <c r="Q124" i="1"/>
  <c r="R124" i="1"/>
  <c r="Q123" i="1"/>
  <c r="R123" i="1"/>
  <c r="Q122" i="1"/>
  <c r="R122" i="1"/>
  <c r="Q121" i="1"/>
  <c r="R121" i="1"/>
  <c r="W115" i="1"/>
  <c r="V115" i="1"/>
  <c r="R115" i="1"/>
  <c r="Q115" i="1"/>
  <c r="N140" i="1"/>
  <c r="Q140" i="1" s="1"/>
  <c r="R140" i="1"/>
  <c r="W140" i="1"/>
  <c r="V140" i="1"/>
  <c r="W245" i="1"/>
  <c r="W247" i="1"/>
  <c r="W246" i="1"/>
  <c r="W248" i="1"/>
  <c r="V245" i="1"/>
  <c r="V247" i="1"/>
  <c r="V246" i="1"/>
  <c r="V248" i="1"/>
  <c r="Q248" i="1"/>
  <c r="R248" i="1"/>
  <c r="Q246" i="1"/>
  <c r="R246" i="1"/>
  <c r="Q247" i="1"/>
  <c r="R247" i="1"/>
  <c r="Q245" i="1"/>
  <c r="R245" i="1"/>
  <c r="R239" i="1"/>
  <c r="Q239" i="1"/>
  <c r="W239" i="1"/>
  <c r="V239" i="1"/>
  <c r="W240" i="1"/>
  <c r="V240" i="1"/>
  <c r="R240" i="1"/>
  <c r="Q240" i="1"/>
  <c r="X239" i="1"/>
  <c r="V161" i="1"/>
  <c r="W161" i="1"/>
  <c r="V162" i="1"/>
  <c r="W162" i="1"/>
  <c r="V163" i="1"/>
  <c r="W163" i="1"/>
  <c r="V164" i="1"/>
  <c r="W164" i="1"/>
  <c r="Q161" i="1"/>
  <c r="R161" i="1"/>
  <c r="Q162" i="1"/>
  <c r="R162" i="1"/>
  <c r="Q163" i="1"/>
  <c r="R163" i="1"/>
  <c r="Q164" i="1"/>
  <c r="R164" i="1"/>
  <c r="Q160" i="1"/>
  <c r="R160" i="1"/>
  <c r="V160" i="1"/>
  <c r="W160" i="1"/>
  <c r="W159" i="1"/>
  <c r="V159" i="1"/>
  <c r="R159" i="1"/>
  <c r="Q159" i="1"/>
  <c r="V137" i="1"/>
  <c r="W137" i="1"/>
  <c r="V132" i="1"/>
  <c r="W132" i="1"/>
  <c r="Q137" i="1"/>
  <c r="R137" i="1"/>
  <c r="Q132" i="1"/>
  <c r="R132" i="1"/>
  <c r="W136" i="1"/>
  <c r="V136" i="1"/>
  <c r="R136" i="1"/>
  <c r="Q136" i="1"/>
  <c r="W3" i="2"/>
  <c r="W4" i="2"/>
  <c r="W5" i="2"/>
  <c r="W2" i="2"/>
  <c r="V3" i="2"/>
  <c r="V4" i="2"/>
  <c r="V5" i="2"/>
  <c r="V2" i="2"/>
  <c r="Q266" i="2"/>
  <c r="Q267" i="2"/>
  <c r="Q262" i="2"/>
  <c r="Q261" i="2"/>
  <c r="Q249" i="2"/>
  <c r="Q248" i="2"/>
  <c r="Q250" i="2"/>
  <c r="Q251" i="2"/>
  <c r="Q270" i="2"/>
  <c r="Q268" i="2"/>
  <c r="Q269" i="2"/>
  <c r="Q253" i="2"/>
  <c r="Q252" i="2"/>
  <c r="Q247" i="2"/>
  <c r="Q260" i="2"/>
  <c r="Q254" i="2"/>
  <c r="Q255" i="2"/>
  <c r="Q257" i="2"/>
  <c r="Q259" i="2"/>
  <c r="Q256" i="2"/>
  <c r="Q258" i="2"/>
  <c r="Q271" i="2"/>
  <c r="Q264" i="2"/>
  <c r="Q265" i="2"/>
  <c r="Q263" i="2"/>
  <c r="Q272" i="2"/>
  <c r="Q74" i="2"/>
  <c r="R51" i="2"/>
  <c r="Q51" i="2"/>
  <c r="X82" i="2"/>
  <c r="X78" i="2"/>
  <c r="X80" i="2"/>
  <c r="X84" i="2"/>
  <c r="X79" i="2"/>
  <c r="X81" i="2"/>
  <c r="X77" i="2"/>
  <c r="X83" i="2"/>
  <c r="X198" i="2"/>
  <c r="X202" i="2"/>
  <c r="X197" i="2"/>
  <c r="X192" i="2"/>
  <c r="X199" i="2"/>
  <c r="X193" i="2"/>
  <c r="X196" i="2"/>
  <c r="X194" i="2"/>
  <c r="V200" i="2"/>
  <c r="V203" i="2"/>
  <c r="V195" i="2"/>
  <c r="V201" i="2"/>
  <c r="V198" i="2"/>
  <c r="V202" i="2"/>
  <c r="V197" i="2"/>
  <c r="V192" i="2"/>
  <c r="V199" i="2"/>
  <c r="V193" i="2"/>
  <c r="V196" i="2"/>
  <c r="V194" i="2"/>
  <c r="V204" i="2"/>
  <c r="V205" i="2"/>
  <c r="Q126" i="1"/>
  <c r="R126" i="1"/>
  <c r="W126" i="1"/>
  <c r="V126" i="1"/>
  <c r="W125" i="1"/>
  <c r="V125" i="1"/>
  <c r="R125" i="1"/>
  <c r="Q125" i="1"/>
  <c r="X126" i="1"/>
  <c r="R73" i="1"/>
  <c r="R74" i="1"/>
  <c r="Q74" i="1"/>
  <c r="Q73" i="1"/>
  <c r="V256" i="1"/>
  <c r="V75" i="1"/>
  <c r="W158" i="1"/>
  <c r="W157" i="1"/>
  <c r="V157" i="1"/>
  <c r="W107" i="1"/>
  <c r="W111" i="1"/>
  <c r="W106" i="1"/>
  <c r="W108" i="1"/>
  <c r="W109" i="1"/>
  <c r="W105" i="1"/>
  <c r="W104" i="1"/>
  <c r="W110" i="1"/>
  <c r="W103" i="1"/>
  <c r="V107" i="1"/>
  <c r="V111" i="1"/>
  <c r="V106" i="1"/>
  <c r="V108" i="1"/>
  <c r="V109" i="1"/>
  <c r="V105" i="1"/>
  <c r="V104" i="1"/>
  <c r="V110" i="1"/>
  <c r="V103" i="1"/>
  <c r="Q107" i="1"/>
  <c r="R107" i="1"/>
  <c r="Q111" i="1"/>
  <c r="R111" i="1"/>
  <c r="Q106" i="1"/>
  <c r="R106" i="1"/>
  <c r="Q108" i="1"/>
  <c r="R108" i="1"/>
  <c r="Q109" i="1"/>
  <c r="R109" i="1"/>
  <c r="Q105" i="1"/>
  <c r="R105" i="1"/>
  <c r="Q104" i="1"/>
  <c r="R104" i="1"/>
  <c r="Q110" i="1"/>
  <c r="R110" i="1"/>
  <c r="Q103" i="1"/>
  <c r="R103" i="1"/>
  <c r="W238" i="2"/>
  <c r="W239" i="2"/>
  <c r="W241" i="2"/>
  <c r="W240" i="2"/>
  <c r="V238" i="2"/>
  <c r="V239" i="2"/>
  <c r="V240" i="2"/>
  <c r="V241" i="2"/>
  <c r="V166" i="1"/>
  <c r="R166" i="1"/>
  <c r="R167" i="1"/>
  <c r="Q166" i="1"/>
  <c r="Q167" i="1"/>
  <c r="W51" i="2"/>
  <c r="V51" i="2"/>
  <c r="V167" i="1"/>
  <c r="W165" i="1"/>
  <c r="V165" i="1"/>
  <c r="V220" i="1"/>
  <c r="V218" i="1"/>
  <c r="V219" i="1"/>
  <c r="V217" i="1"/>
  <c r="R165" i="1"/>
  <c r="Q165" i="1"/>
  <c r="X166" i="1"/>
  <c r="X107" i="1"/>
  <c r="X111" i="1"/>
  <c r="X106" i="1"/>
  <c r="X108" i="1"/>
  <c r="X109" i="1"/>
  <c r="X105" i="1"/>
  <c r="X104" i="1"/>
  <c r="X110" i="1"/>
  <c r="X103" i="1"/>
  <c r="X74" i="1"/>
  <c r="X73" i="1"/>
  <c r="X125" i="1"/>
  <c r="X136" i="1"/>
  <c r="X137" i="1"/>
  <c r="X132" i="1"/>
  <c r="X159" i="1"/>
  <c r="X160" i="1"/>
  <c r="X161" i="1"/>
  <c r="X162" i="1"/>
  <c r="X163" i="1"/>
  <c r="X164" i="1"/>
  <c r="X240" i="1"/>
  <c r="X248" i="1"/>
  <c r="X246" i="1"/>
  <c r="X247" i="1"/>
  <c r="X245" i="1"/>
  <c r="X140" i="1"/>
  <c r="X115" i="1"/>
  <c r="X120" i="1"/>
  <c r="X119" i="1"/>
  <c r="X118" i="1"/>
  <c r="X117" i="1"/>
  <c r="X124" i="1"/>
  <c r="X123" i="1"/>
  <c r="X122" i="1"/>
  <c r="X121" i="1"/>
  <c r="X53" i="1"/>
  <c r="X54" i="1"/>
  <c r="X194" i="1"/>
  <c r="X196" i="1"/>
  <c r="X197" i="1"/>
  <c r="X191" i="1"/>
  <c r="X192" i="1"/>
  <c r="V265" i="2"/>
  <c r="V263" i="2"/>
  <c r="V266" i="2"/>
  <c r="V267" i="2"/>
  <c r="V262" i="2"/>
  <c r="V261" i="2"/>
  <c r="V270" i="2"/>
  <c r="V268" i="2"/>
  <c r="V269" i="2"/>
  <c r="V264" i="2"/>
  <c r="V255" i="2"/>
  <c r="V257" i="2"/>
  <c r="V247" i="2"/>
  <c r="V259" i="2"/>
  <c r="V256" i="2"/>
  <c r="V249" i="2"/>
  <c r="V248" i="2"/>
  <c r="V250" i="2"/>
  <c r="V251" i="2"/>
  <c r="V161" i="2"/>
  <c r="V162" i="2"/>
  <c r="V258" i="2"/>
  <c r="V271" i="2"/>
  <c r="V254" i="2"/>
  <c r="V74" i="2"/>
  <c r="V260" i="2"/>
  <c r="V253" i="2"/>
  <c r="V252" i="2"/>
  <c r="V272" i="2"/>
  <c r="W282" i="1"/>
  <c r="V282" i="1"/>
  <c r="R282" i="1"/>
  <c r="Q282" i="1"/>
  <c r="Q255" i="1"/>
  <c r="Q254" i="1"/>
  <c r="Q253" i="1"/>
  <c r="Q256" i="1"/>
  <c r="Q267" i="1"/>
  <c r="Q269" i="1"/>
  <c r="Q268" i="1"/>
  <c r="Q266" i="1"/>
  <c r="Q270" i="1"/>
  <c r="Q271" i="1"/>
  <c r="Q272" i="1"/>
  <c r="Q273" i="1"/>
  <c r="Q274" i="1"/>
  <c r="Q275" i="1"/>
  <c r="Q276" i="1"/>
  <c r="Q277" i="1"/>
  <c r="Q252" i="1"/>
  <c r="V255" i="1"/>
  <c r="V254" i="1"/>
  <c r="V253" i="1"/>
  <c r="V258" i="1"/>
  <c r="V257" i="1"/>
  <c r="V259" i="1"/>
  <c r="V262" i="1"/>
  <c r="V263" i="1"/>
  <c r="V264" i="1"/>
  <c r="V260" i="1"/>
  <c r="V261" i="1"/>
  <c r="V265" i="1"/>
  <c r="V267" i="1"/>
  <c r="V269" i="1"/>
  <c r="V268" i="1"/>
  <c r="V266" i="1"/>
  <c r="V270" i="1"/>
  <c r="V271" i="1"/>
  <c r="V272" i="1"/>
  <c r="V273" i="1"/>
  <c r="V274" i="1"/>
  <c r="V275" i="1"/>
  <c r="V276" i="1"/>
  <c r="V277" i="1"/>
  <c r="V278" i="1"/>
  <c r="V252" i="1"/>
  <c r="R237" i="1"/>
  <c r="Q237" i="1"/>
  <c r="W237" i="1"/>
  <c r="V237" i="1"/>
  <c r="Q236" i="1"/>
  <c r="R236" i="1"/>
  <c r="Q235" i="1"/>
  <c r="R235" i="1"/>
  <c r="Q234" i="1"/>
  <c r="R234" i="1"/>
  <c r="Q233" i="1"/>
  <c r="R233" i="1"/>
  <c r="W233" i="1"/>
  <c r="W234" i="1"/>
  <c r="W235" i="1"/>
  <c r="W236" i="1"/>
  <c r="V233" i="1"/>
  <c r="V234" i="1"/>
  <c r="V235" i="1"/>
  <c r="V236" i="1"/>
  <c r="W230" i="1"/>
  <c r="W231" i="1"/>
  <c r="V230" i="1"/>
  <c r="V231" i="1"/>
  <c r="R230" i="1"/>
  <c r="R231" i="1"/>
  <c r="Q230" i="1"/>
  <c r="Q231" i="1"/>
  <c r="R227" i="1"/>
  <c r="Q227" i="1"/>
  <c r="W227" i="1"/>
  <c r="V227" i="1"/>
  <c r="W226" i="1"/>
  <c r="V226" i="1"/>
  <c r="R226" i="1"/>
  <c r="Q226" i="1"/>
  <c r="W221" i="1"/>
  <c r="V223" i="1"/>
  <c r="V221" i="1"/>
  <c r="R221" i="1"/>
  <c r="Q223" i="1"/>
  <c r="Q221" i="1"/>
  <c r="Q215" i="1"/>
  <c r="R215" i="1"/>
  <c r="Q211" i="1"/>
  <c r="R211" i="1"/>
  <c r="Q212" i="1"/>
  <c r="R212" i="1"/>
  <c r="Q210" i="1"/>
  <c r="R210" i="1"/>
  <c r="Q216" i="1"/>
  <c r="R216" i="1"/>
  <c r="Q214" i="1"/>
  <c r="R214" i="1"/>
  <c r="Q213" i="1"/>
  <c r="R213" i="1"/>
  <c r="Q217" i="1"/>
  <c r="R217" i="1"/>
  <c r="Q219" i="1"/>
  <c r="R219" i="1"/>
  <c r="Q218" i="1"/>
  <c r="R218" i="1"/>
  <c r="Q220" i="1"/>
  <c r="R220" i="1"/>
  <c r="V211" i="1"/>
  <c r="V212" i="1"/>
  <c r="V210" i="1"/>
  <c r="V216" i="1"/>
  <c r="V214" i="1"/>
  <c r="V213" i="1"/>
  <c r="V215" i="1"/>
  <c r="V204" i="1"/>
  <c r="W204" i="1"/>
  <c r="V209" i="1"/>
  <c r="W209" i="1"/>
  <c r="V208" i="1"/>
  <c r="W208" i="1"/>
  <c r="V207" i="1"/>
  <c r="W207" i="1"/>
  <c r="V206" i="1"/>
  <c r="W206" i="1"/>
  <c r="V205" i="1"/>
  <c r="W205" i="1"/>
  <c r="Q204" i="1"/>
  <c r="R204" i="1"/>
  <c r="Q209" i="1"/>
  <c r="R209" i="1"/>
  <c r="Q208" i="1"/>
  <c r="R208" i="1"/>
  <c r="Q207" i="1"/>
  <c r="R207" i="1"/>
  <c r="Q206" i="1"/>
  <c r="R206" i="1"/>
  <c r="Q205" i="1"/>
  <c r="R205" i="1"/>
  <c r="W203" i="1"/>
  <c r="W202" i="1"/>
  <c r="V203" i="1"/>
  <c r="V202" i="1"/>
  <c r="R203" i="1"/>
  <c r="R202" i="1"/>
  <c r="Q203" i="1"/>
  <c r="Q202" i="1"/>
  <c r="V201" i="1"/>
  <c r="V200" i="1"/>
  <c r="W201" i="1"/>
  <c r="W200" i="1"/>
  <c r="W199" i="1"/>
  <c r="V199" i="1"/>
  <c r="R201" i="1"/>
  <c r="Q201" i="1"/>
  <c r="Q199" i="1"/>
  <c r="R199" i="1"/>
  <c r="Q200" i="1"/>
  <c r="R200" i="1"/>
  <c r="V185" i="1"/>
  <c r="W185" i="1"/>
  <c r="V186" i="1"/>
  <c r="W186" i="1"/>
  <c r="V187" i="1"/>
  <c r="W187" i="1"/>
  <c r="V188" i="1"/>
  <c r="W188" i="1"/>
  <c r="V189" i="1"/>
  <c r="W189" i="1"/>
  <c r="Q185" i="1"/>
  <c r="R185" i="1"/>
  <c r="Q186" i="1"/>
  <c r="R186" i="1"/>
  <c r="Q187" i="1"/>
  <c r="R187" i="1"/>
  <c r="Q188" i="1"/>
  <c r="R188" i="1"/>
  <c r="Q189" i="1"/>
  <c r="R189" i="1"/>
  <c r="Q178" i="1"/>
  <c r="R178" i="1"/>
  <c r="Q175" i="1"/>
  <c r="R175" i="1"/>
  <c r="Q177" i="1"/>
  <c r="R177" i="1"/>
  <c r="Q176" i="1"/>
  <c r="R176" i="1"/>
  <c r="Q179" i="1"/>
  <c r="R179" i="1"/>
  <c r="Q180" i="1"/>
  <c r="R180" i="1"/>
  <c r="Q182" i="1"/>
  <c r="R182" i="1"/>
  <c r="Q181" i="1"/>
  <c r="R181" i="1"/>
  <c r="Q183" i="1"/>
  <c r="R183" i="1"/>
  <c r="Q184" i="1"/>
  <c r="R184" i="1"/>
  <c r="V178" i="1"/>
  <c r="W178" i="1"/>
  <c r="V175" i="1"/>
  <c r="W175" i="1"/>
  <c r="V177" i="1"/>
  <c r="W177" i="1"/>
  <c r="V176" i="1"/>
  <c r="W176" i="1"/>
  <c r="V179" i="1"/>
  <c r="W179" i="1"/>
  <c r="V180" i="1"/>
  <c r="W180" i="1"/>
  <c r="V182" i="1"/>
  <c r="W182" i="1"/>
  <c r="V181" i="1"/>
  <c r="W181" i="1"/>
  <c r="V183" i="1"/>
  <c r="W183" i="1"/>
  <c r="V184" i="1"/>
  <c r="W184" i="1"/>
  <c r="X178" i="1"/>
  <c r="X175" i="1"/>
  <c r="X177" i="1"/>
  <c r="X176" i="1"/>
  <c r="X179" i="1"/>
  <c r="X180" i="1"/>
  <c r="X182" i="1"/>
  <c r="X181" i="1"/>
  <c r="X183" i="1"/>
  <c r="X184" i="1"/>
  <c r="X185" i="1"/>
  <c r="X186" i="1"/>
  <c r="X187" i="1"/>
  <c r="X188" i="1"/>
  <c r="X189" i="1"/>
  <c r="X199" i="1"/>
  <c r="X200" i="1"/>
  <c r="X201" i="1"/>
  <c r="X202" i="1"/>
  <c r="X203" i="1"/>
  <c r="X204" i="1"/>
  <c r="X209" i="1"/>
  <c r="X208" i="1"/>
  <c r="X207" i="1"/>
  <c r="X206" i="1"/>
  <c r="X205" i="1"/>
  <c r="X215" i="1"/>
  <c r="X211" i="1"/>
  <c r="X212" i="1"/>
  <c r="X210" i="1"/>
  <c r="X216" i="1"/>
  <c r="X214" i="1"/>
  <c r="X213" i="1"/>
  <c r="X217" i="1"/>
  <c r="X219" i="1"/>
  <c r="X218" i="1"/>
  <c r="X220" i="1"/>
  <c r="X221" i="1"/>
  <c r="X223" i="1"/>
  <c r="X226" i="1"/>
  <c r="X227" i="1"/>
  <c r="X231" i="1"/>
  <c r="X230" i="1"/>
  <c r="X236" i="1"/>
  <c r="X235" i="1"/>
  <c r="X234" i="1"/>
  <c r="X233" i="1"/>
  <c r="X237" i="1"/>
  <c r="X252" i="1"/>
  <c r="X255" i="1"/>
  <c r="X254" i="1"/>
  <c r="X253" i="1"/>
  <c r="X256" i="1"/>
  <c r="X258" i="1"/>
  <c r="X257" i="1"/>
  <c r="X259" i="1"/>
  <c r="X262" i="1"/>
  <c r="X263" i="1"/>
  <c r="X264" i="1"/>
  <c r="X260" i="1"/>
  <c r="X261" i="1"/>
  <c r="X265" i="1"/>
  <c r="X267" i="1"/>
  <c r="X269" i="1"/>
  <c r="X268" i="1"/>
  <c r="X266" i="1"/>
  <c r="X270" i="1"/>
  <c r="X271" i="1"/>
  <c r="X272" i="1"/>
  <c r="X273" i="1"/>
  <c r="X274" i="1"/>
  <c r="X275" i="1"/>
  <c r="X276" i="1"/>
  <c r="X277" i="1"/>
  <c r="X278" i="1"/>
  <c r="X282" i="1"/>
  <c r="X165" i="1"/>
  <c r="X167" i="1"/>
  <c r="V171" i="1"/>
  <c r="V172" i="1"/>
  <c r="V173" i="1"/>
  <c r="V174" i="1"/>
  <c r="V170" i="1"/>
  <c r="W171" i="1"/>
  <c r="W172" i="1"/>
  <c r="W173" i="1"/>
  <c r="W174" i="1"/>
  <c r="W170" i="1"/>
  <c r="R170" i="1"/>
  <c r="R171" i="1"/>
  <c r="R172" i="1"/>
  <c r="R173" i="1"/>
  <c r="R174" i="1"/>
  <c r="Q170" i="1"/>
  <c r="Q171" i="1"/>
  <c r="Q172" i="1"/>
  <c r="Q173" i="1"/>
  <c r="Q174" i="1"/>
  <c r="R158" i="1"/>
  <c r="R157" i="1"/>
  <c r="Q158" i="1"/>
  <c r="Q157" i="1"/>
  <c r="W154" i="1"/>
  <c r="W153" i="1"/>
  <c r="V154" i="1"/>
  <c r="V153" i="1"/>
  <c r="W152" i="1"/>
  <c r="V152" i="1"/>
  <c r="Q152" i="1"/>
  <c r="R152" i="1"/>
  <c r="Q153" i="1"/>
  <c r="R153" i="1"/>
  <c r="Q154" i="1"/>
  <c r="R154" i="1"/>
  <c r="V149" i="1"/>
  <c r="R148" i="1"/>
  <c r="R150" i="1"/>
  <c r="R149" i="1"/>
  <c r="Q150" i="1"/>
  <c r="Q149" i="1"/>
  <c r="Q148" i="1"/>
  <c r="W149" i="1"/>
  <c r="W150" i="1"/>
  <c r="W148" i="1"/>
  <c r="V150" i="1"/>
  <c r="X150" i="1" s="1"/>
  <c r="V148" i="1"/>
  <c r="X148" i="1" s="1"/>
  <c r="V141" i="1"/>
  <c r="W141" i="1"/>
  <c r="V143" i="1"/>
  <c r="W143" i="1"/>
  <c r="V146" i="1"/>
  <c r="W146" i="1"/>
  <c r="V144" i="1"/>
  <c r="W144" i="1"/>
  <c r="W142" i="1"/>
  <c r="V142" i="1"/>
  <c r="W145" i="1"/>
  <c r="V145" i="1"/>
  <c r="V100" i="1"/>
  <c r="R144" i="1"/>
  <c r="R146" i="1"/>
  <c r="R143" i="1"/>
  <c r="R141" i="1"/>
  <c r="R142" i="1"/>
  <c r="R145" i="1"/>
  <c r="Q142" i="1"/>
  <c r="Q141" i="1"/>
  <c r="Q143" i="1"/>
  <c r="Q146" i="1"/>
  <c r="Q144" i="1"/>
  <c r="Q145" i="1"/>
  <c r="V112" i="1"/>
  <c r="V114" i="1"/>
  <c r="W102" i="1"/>
  <c r="W101" i="1"/>
  <c r="R102" i="1"/>
  <c r="Q102" i="1"/>
  <c r="R101" i="1"/>
  <c r="Q101" i="1"/>
  <c r="X102" i="1"/>
  <c r="V101" i="1"/>
  <c r="X101" i="1" s="1"/>
  <c r="W100" i="1"/>
  <c r="R100" i="1"/>
  <c r="Q100" i="1"/>
  <c r="W99" i="1"/>
  <c r="V99" i="1"/>
  <c r="R99" i="1"/>
  <c r="Q99" i="1"/>
  <c r="W89" i="1"/>
  <c r="V89" i="1"/>
  <c r="R89" i="1"/>
  <c r="Q89" i="1"/>
  <c r="W87" i="1"/>
  <c r="W88" i="1"/>
  <c r="V87" i="1"/>
  <c r="V88" i="1"/>
  <c r="R87" i="1"/>
  <c r="R88" i="1"/>
  <c r="Q87" i="1"/>
  <c r="Q88" i="1"/>
  <c r="W83" i="1"/>
  <c r="W85" i="1"/>
  <c r="W86" i="1"/>
  <c r="W84" i="1"/>
  <c r="W82" i="1"/>
  <c r="V83" i="1"/>
  <c r="V85" i="1"/>
  <c r="V86" i="1"/>
  <c r="V84" i="1"/>
  <c r="V82" i="1"/>
  <c r="R83" i="1"/>
  <c r="R85" i="1"/>
  <c r="R86" i="1"/>
  <c r="R84" i="1"/>
  <c r="R82" i="1"/>
  <c r="Q83" i="1"/>
  <c r="Q85" i="1"/>
  <c r="Q86" i="1"/>
  <c r="Q84" i="1"/>
  <c r="Q82" i="1"/>
  <c r="W80" i="1"/>
  <c r="V80" i="1"/>
  <c r="R80" i="1"/>
  <c r="Q80" i="1"/>
  <c r="W81" i="1"/>
  <c r="V81" i="1"/>
  <c r="R81" i="1"/>
  <c r="Q81" i="1"/>
  <c r="W78" i="1"/>
  <c r="W79" i="1"/>
  <c r="W77" i="1"/>
  <c r="R78" i="1"/>
  <c r="R79" i="1"/>
  <c r="R77" i="1"/>
  <c r="V76" i="1"/>
  <c r="X76" i="1" s="1"/>
  <c r="R75" i="1"/>
  <c r="Q75" i="1"/>
  <c r="W68" i="1"/>
  <c r="W70" i="1"/>
  <c r="W67" i="1"/>
  <c r="W69" i="1"/>
  <c r="W64" i="1"/>
  <c r="W62" i="1"/>
  <c r="Q69" i="1"/>
  <c r="R69" i="1"/>
  <c r="Q67" i="1"/>
  <c r="R67" i="1"/>
  <c r="Q70" i="1"/>
  <c r="R70" i="1"/>
  <c r="Q68" i="1"/>
  <c r="R68" i="1"/>
  <c r="R66" i="1"/>
  <c r="Q66" i="1"/>
  <c r="R62" i="1"/>
  <c r="R63" i="1"/>
  <c r="R64" i="1"/>
  <c r="R65" i="1"/>
  <c r="Q62" i="1"/>
  <c r="Q63" i="1"/>
  <c r="Q64" i="1"/>
  <c r="Q65" i="1"/>
  <c r="W10" i="1"/>
  <c r="W12" i="1"/>
  <c r="W13" i="1"/>
  <c r="W14" i="1"/>
  <c r="W15" i="1"/>
  <c r="W16" i="1"/>
  <c r="W17" i="1"/>
  <c r="W18" i="1"/>
  <c r="W20" i="1"/>
  <c r="W19" i="1"/>
  <c r="W21" i="1"/>
  <c r="W22" i="1"/>
  <c r="W24" i="1"/>
  <c r="W23" i="1"/>
  <c r="W27" i="1"/>
  <c r="W26" i="1"/>
  <c r="W25" i="1"/>
  <c r="W28" i="1"/>
  <c r="W29" i="1"/>
  <c r="W31" i="1"/>
  <c r="W30" i="1"/>
  <c r="W33" i="1"/>
  <c r="W32" i="1"/>
  <c r="W34" i="1"/>
  <c r="W35" i="1"/>
  <c r="W36" i="1"/>
  <c r="W37" i="1"/>
  <c r="W38" i="1"/>
  <c r="W39" i="1"/>
  <c r="W40" i="1"/>
  <c r="W41" i="1"/>
  <c r="W42" i="1"/>
  <c r="W43" i="1"/>
  <c r="W44" i="1"/>
  <c r="W45" i="1"/>
  <c r="W47" i="1"/>
  <c r="W46" i="1"/>
  <c r="W48" i="1"/>
  <c r="W49" i="1"/>
  <c r="W50" i="1"/>
  <c r="W51" i="1"/>
  <c r="W52" i="1"/>
  <c r="W61" i="1"/>
  <c r="W60" i="1"/>
  <c r="W59" i="1"/>
  <c r="W55" i="1"/>
  <c r="W58" i="1"/>
  <c r="W57" i="1"/>
  <c r="W56" i="1"/>
  <c r="W116" i="1"/>
  <c r="W11" i="1"/>
  <c r="R10" i="1"/>
  <c r="R12" i="1"/>
  <c r="R13" i="1"/>
  <c r="R14" i="1"/>
  <c r="R15" i="1"/>
  <c r="R16" i="1"/>
  <c r="R17" i="1"/>
  <c r="R18" i="1"/>
  <c r="R20" i="1"/>
  <c r="R19" i="1"/>
  <c r="R21" i="1"/>
  <c r="R22" i="1"/>
  <c r="R24" i="1"/>
  <c r="R23" i="1"/>
  <c r="R27" i="1"/>
  <c r="R26" i="1"/>
  <c r="R25" i="1"/>
  <c r="R28" i="1"/>
  <c r="R29" i="1"/>
  <c r="R31" i="1"/>
  <c r="R30" i="1"/>
  <c r="R33" i="1"/>
  <c r="R32" i="1"/>
  <c r="R34" i="1"/>
  <c r="R35" i="1"/>
  <c r="R36" i="1"/>
  <c r="R37" i="1"/>
  <c r="R38" i="1"/>
  <c r="R39" i="1"/>
  <c r="R40" i="1"/>
  <c r="R41" i="1"/>
  <c r="R42" i="1"/>
  <c r="R43" i="1"/>
  <c r="R44" i="1"/>
  <c r="R45" i="1"/>
  <c r="R47" i="1"/>
  <c r="R46" i="1"/>
  <c r="R48" i="1"/>
  <c r="R49" i="1"/>
  <c r="R50" i="1"/>
  <c r="R51" i="1"/>
  <c r="R52" i="1"/>
  <c r="R61" i="1"/>
  <c r="R60" i="1"/>
  <c r="R59" i="1"/>
  <c r="R55" i="1"/>
  <c r="R58" i="1"/>
  <c r="R57" i="1"/>
  <c r="R56" i="1"/>
  <c r="R116" i="1"/>
  <c r="R11" i="1"/>
  <c r="Q10" i="1"/>
  <c r="Q12" i="1"/>
  <c r="Q13" i="1"/>
  <c r="Q14" i="1"/>
  <c r="Q15" i="1"/>
  <c r="Q16" i="1"/>
  <c r="Q17" i="1"/>
  <c r="Q18" i="1"/>
  <c r="Q20" i="1"/>
  <c r="Q19" i="1"/>
  <c r="Q21" i="1"/>
  <c r="Q22" i="1"/>
  <c r="Q24" i="1"/>
  <c r="Q23" i="1"/>
  <c r="Q27" i="1"/>
  <c r="Q26" i="1"/>
  <c r="Q25" i="1"/>
  <c r="Q28" i="1"/>
  <c r="Q29" i="1"/>
  <c r="Q31" i="1"/>
  <c r="Q30" i="1"/>
  <c r="Q33" i="1"/>
  <c r="Q32" i="1"/>
  <c r="Q34" i="1"/>
  <c r="Q35" i="1"/>
  <c r="Q36" i="1"/>
  <c r="Q37" i="1"/>
  <c r="Q38" i="1"/>
  <c r="Q39" i="1"/>
  <c r="Q40" i="1"/>
  <c r="Q41" i="1"/>
  <c r="Q42" i="1"/>
  <c r="Q43" i="1"/>
  <c r="Q44" i="1"/>
  <c r="Q45" i="1"/>
  <c r="Q47" i="1"/>
  <c r="Q46" i="1"/>
  <c r="Q48" i="1"/>
  <c r="Q49" i="1"/>
  <c r="Q50" i="1"/>
  <c r="Q51" i="1"/>
  <c r="Q52" i="1"/>
  <c r="Q61" i="1"/>
  <c r="Q60" i="1"/>
  <c r="Q59" i="1"/>
  <c r="Q55" i="1"/>
  <c r="Q58" i="1"/>
  <c r="Q57" i="1"/>
  <c r="Q56" i="1"/>
  <c r="Q116" i="1"/>
  <c r="Q11" i="1"/>
  <c r="X75" i="1"/>
  <c r="V69" i="1"/>
  <c r="X69" i="1" s="1"/>
  <c r="V67" i="1"/>
  <c r="X67" i="1" s="1"/>
  <c r="V70" i="1"/>
  <c r="X70" i="1" s="1"/>
  <c r="V68" i="1"/>
  <c r="X68" i="1" s="1"/>
  <c r="V66" i="1"/>
  <c r="X66" i="1" s="1"/>
  <c r="V10" i="1"/>
  <c r="X10" i="1" s="1"/>
  <c r="V12" i="1"/>
  <c r="X12" i="1" s="1"/>
  <c r="V13" i="1"/>
  <c r="X13" i="1" s="1"/>
  <c r="V14" i="1"/>
  <c r="X14" i="1" s="1"/>
  <c r="V15" i="1"/>
  <c r="X15" i="1" s="1"/>
  <c r="V16" i="1"/>
  <c r="X16" i="1" s="1"/>
  <c r="V17" i="1"/>
  <c r="X17" i="1" s="1"/>
  <c r="V18" i="1"/>
  <c r="X18" i="1" s="1"/>
  <c r="V20" i="1"/>
  <c r="X20" i="1" s="1"/>
  <c r="V19" i="1"/>
  <c r="X19" i="1" s="1"/>
  <c r="V21" i="1"/>
  <c r="X21" i="1" s="1"/>
  <c r="V22" i="1"/>
  <c r="X22" i="1" s="1"/>
  <c r="V24" i="1"/>
  <c r="X24" i="1" s="1"/>
  <c r="V23" i="1"/>
  <c r="X23" i="1" s="1"/>
  <c r="V27" i="1"/>
  <c r="X27" i="1" s="1"/>
  <c r="V26" i="1"/>
  <c r="X26" i="1" s="1"/>
  <c r="V25" i="1"/>
  <c r="X25" i="1" s="1"/>
  <c r="V28" i="1"/>
  <c r="X28" i="1" s="1"/>
  <c r="V29" i="1"/>
  <c r="X29" i="1" s="1"/>
  <c r="V31" i="1"/>
  <c r="X31" i="1" s="1"/>
  <c r="V30" i="1"/>
  <c r="X30" i="1" s="1"/>
  <c r="V33" i="1"/>
  <c r="X33" i="1" s="1"/>
  <c r="V32" i="1"/>
  <c r="X32" i="1" s="1"/>
  <c r="V34" i="1"/>
  <c r="X34" i="1" s="1"/>
  <c r="V35" i="1"/>
  <c r="X35" i="1" s="1"/>
  <c r="V36" i="1"/>
  <c r="X36" i="1" s="1"/>
  <c r="V37" i="1"/>
  <c r="X37" i="1" s="1"/>
  <c r="V38" i="1"/>
  <c r="X38" i="1" s="1"/>
  <c r="V39" i="1"/>
  <c r="X39" i="1" s="1"/>
  <c r="V40" i="1"/>
  <c r="X40" i="1" s="1"/>
  <c r="V41" i="1"/>
  <c r="X41" i="1" s="1"/>
  <c r="V42" i="1"/>
  <c r="X42" i="1" s="1"/>
  <c r="V43" i="1"/>
  <c r="X43" i="1" s="1"/>
  <c r="V44" i="1"/>
  <c r="X44" i="1" s="1"/>
  <c r="V45" i="1"/>
  <c r="X45" i="1" s="1"/>
  <c r="V47" i="1"/>
  <c r="X47" i="1" s="1"/>
  <c r="V46" i="1"/>
  <c r="X46" i="1" s="1"/>
  <c r="V48" i="1"/>
  <c r="X48" i="1" s="1"/>
  <c r="V49" i="1"/>
  <c r="X49" i="1" s="1"/>
  <c r="V50" i="1"/>
  <c r="X50" i="1" s="1"/>
  <c r="V51" i="1"/>
  <c r="X51" i="1" s="1"/>
  <c r="V52" i="1"/>
  <c r="X52" i="1" s="1"/>
  <c r="V61" i="1"/>
  <c r="X61" i="1" s="1"/>
  <c r="V60" i="1"/>
  <c r="X60" i="1" s="1"/>
  <c r="V59" i="1"/>
  <c r="X59" i="1" s="1"/>
  <c r="V55" i="1"/>
  <c r="X55" i="1" s="1"/>
  <c r="V58" i="1"/>
  <c r="X58" i="1" s="1"/>
  <c r="V57" i="1"/>
  <c r="X57" i="1" s="1"/>
  <c r="V56" i="1"/>
  <c r="X56" i="1" s="1"/>
  <c r="V116" i="1"/>
  <c r="X116" i="1" s="1"/>
  <c r="V11" i="1"/>
  <c r="X11" i="1" s="1"/>
  <c r="V63" i="1"/>
  <c r="X63" i="1" s="1"/>
  <c r="V64" i="1"/>
  <c r="X64" i="1" s="1"/>
  <c r="V65" i="1"/>
  <c r="X65" i="1" s="1"/>
  <c r="V62" i="1"/>
  <c r="X62" i="1" s="1"/>
  <c r="X3" i="2"/>
  <c r="X4" i="2"/>
  <c r="X5" i="2"/>
  <c r="X68" i="2"/>
  <c r="X205" i="2"/>
  <c r="X204" i="2"/>
  <c r="X200" i="2"/>
  <c r="X203" i="2"/>
  <c r="X195" i="2"/>
  <c r="X201" i="2"/>
  <c r="X163" i="2"/>
  <c r="X166" i="2"/>
  <c r="X165" i="2"/>
  <c r="X182" i="2"/>
  <c r="X184" i="2"/>
  <c r="X183" i="2"/>
  <c r="X181" i="2"/>
  <c r="X2" i="2"/>
  <c r="X14" i="2"/>
  <c r="X13" i="2"/>
  <c r="X24" i="2"/>
  <c r="X167" i="2"/>
  <c r="X168" i="2"/>
  <c r="X170" i="2"/>
  <c r="X171" i="2"/>
  <c r="X164" i="2"/>
  <c r="X19" i="2"/>
  <c r="X270" i="2"/>
  <c r="X268" i="2"/>
  <c r="X269" i="2"/>
  <c r="X243" i="2"/>
  <c r="X242" i="2"/>
  <c r="X18" i="2"/>
  <c r="X17" i="2"/>
  <c r="X16" i="2"/>
  <c r="X15" i="2"/>
  <c r="X21" i="2"/>
  <c r="X20" i="2"/>
  <c r="X267" i="2"/>
  <c r="X262" i="2"/>
  <c r="X261" i="2"/>
  <c r="X238" i="2"/>
  <c r="X264" i="2"/>
  <c r="X265" i="2"/>
  <c r="X263" i="2"/>
  <c r="X266" i="2"/>
  <c r="X52" i="2"/>
  <c r="X240" i="2"/>
  <c r="X241" i="2"/>
  <c r="X239" i="2"/>
  <c r="X57" i="2"/>
  <c r="X56" i="2"/>
  <c r="X58" i="2"/>
  <c r="X55" i="2"/>
  <c r="X178" i="2"/>
  <c r="X175" i="2"/>
  <c r="X179" i="2"/>
  <c r="X177" i="2"/>
  <c r="X180" i="2"/>
  <c r="X176" i="2"/>
  <c r="X161" i="2"/>
  <c r="X162" i="2"/>
  <c r="X258" i="2"/>
  <c r="X271" i="2"/>
  <c r="X54" i="2"/>
  <c r="X250" i="2"/>
  <c r="X251" i="2"/>
  <c r="X247" i="2"/>
  <c r="X259" i="2"/>
  <c r="X256" i="2"/>
  <c r="X249" i="2"/>
  <c r="X248" i="2"/>
  <c r="X74" i="2"/>
  <c r="X260" i="2"/>
  <c r="X253" i="2"/>
  <c r="X252" i="2"/>
  <c r="X51" i="2"/>
  <c r="X254" i="2"/>
  <c r="X255" i="2"/>
  <c r="X257" i="2"/>
  <c r="X272" i="2"/>
  <c r="Y6" i="7" l="1"/>
  <c r="Y22" i="7"/>
  <c r="Y23" i="7"/>
  <c r="Y25" i="7"/>
  <c r="Y26" i="7"/>
  <c r="Y27" i="7"/>
  <c r="Y28" i="7"/>
  <c r="Y29" i="7"/>
  <c r="Y30" i="7"/>
  <c r="Y36" i="7"/>
  <c r="Y42" i="7"/>
  <c r="Y43" i="7"/>
  <c r="Y44" i="7"/>
  <c r="Y45" i="7"/>
  <c r="Y46" i="7"/>
  <c r="Y47" i="7"/>
  <c r="Y48" i="7"/>
  <c r="Y53" i="7"/>
  <c r="Y71" i="7"/>
  <c r="Y70" i="7"/>
  <c r="Y69" i="7"/>
  <c r="Y73" i="7"/>
  <c r="Y75" i="7"/>
  <c r="Y76" i="7"/>
  <c r="Y91" i="7"/>
  <c r="Y92" i="7"/>
  <c r="Y93" i="7"/>
  <c r="Y94" i="7"/>
  <c r="Y95" i="7"/>
  <c r="Y96" i="7"/>
  <c r="Y97" i="7"/>
  <c r="Y98" i="7"/>
  <c r="Y99" i="7"/>
  <c r="Y104" i="7"/>
  <c r="Y111" i="7"/>
  <c r="Y112" i="7"/>
  <c r="Y113" i="7"/>
  <c r="Y114" i="7"/>
  <c r="Y115" i="7"/>
  <c r="Y116" i="7"/>
  <c r="Y117" i="7"/>
  <c r="Y118" i="7"/>
  <c r="Y119" i="7"/>
  <c r="Y120" i="7"/>
  <c r="Y121" i="7"/>
  <c r="Y122" i="7"/>
  <c r="Y123" i="7"/>
  <c r="Y125" i="7"/>
  <c r="Y126" i="7"/>
  <c r="Y127" i="7"/>
  <c r="Y128" i="7"/>
  <c r="Y130" i="7"/>
  <c r="Y129" i="7"/>
  <c r="Y131" i="7"/>
  <c r="Y138" i="7"/>
  <c r="Y139" i="7"/>
  <c r="Y132" i="7"/>
  <c r="Y133" i="7"/>
  <c r="Y134" i="7"/>
  <c r="Y135" i="7"/>
  <c r="Y136" i="7"/>
  <c r="Y137" i="7"/>
  <c r="Y140" i="7"/>
  <c r="Y141" i="7"/>
  <c r="Y142" i="7"/>
  <c r="Y143" i="7"/>
  <c r="Y159" i="7"/>
  <c r="Y151" i="7"/>
  <c r="Y152" i="7"/>
  <c r="Y153" i="7"/>
  <c r="Y178" i="7"/>
  <c r="Y179" i="7"/>
  <c r="Y180" i="7"/>
  <c r="Y187" i="7"/>
  <c r="Y188" i="7"/>
  <c r="Y189" i="7"/>
  <c r="Y190" i="7"/>
  <c r="Y191" i="7"/>
  <c r="Y213" i="7"/>
  <c r="Y214" i="7"/>
  <c r="Y215" i="7"/>
  <c r="Y216" i="7"/>
  <c r="Y217" i="7"/>
  <c r="Y218" i="7"/>
  <c r="Y219" i="7"/>
  <c r="Y220" i="7"/>
  <c r="Y222" i="7"/>
  <c r="Y223" i="7"/>
  <c r="Y221" i="7"/>
  <c r="Y225" i="7"/>
  <c r="Y226" i="7"/>
  <c r="Y228" i="7"/>
  <c r="Y227" i="7"/>
  <c r="Y236" i="7"/>
  <c r="Y246" i="7"/>
  <c r="Y277" i="7"/>
  <c r="Y278" i="7"/>
  <c r="Y305" i="7"/>
  <c r="Y306" i="7"/>
  <c r="Y289" i="7"/>
  <c r="Y290" i="7"/>
  <c r="Y300" i="7"/>
  <c r="Y301" i="7"/>
  <c r="Y310" i="7"/>
  <c r="Y291" i="7"/>
  <c r="Y292" i="7"/>
  <c r="Y302" i="7"/>
  <c r="Y303" i="7"/>
  <c r="Y307" i="7"/>
  <c r="Y296" i="7"/>
  <c r="Y294" i="7"/>
  <c r="Y295" i="7"/>
  <c r="Y299" i="7"/>
  <c r="Y297" i="7"/>
  <c r="Y298" i="7"/>
  <c r="Y293" i="7"/>
  <c r="Y304" i="7"/>
  <c r="Y287" i="7"/>
  <c r="Y288" i="7"/>
  <c r="Y308" i="7"/>
  <c r="Y309" i="7"/>
  <c r="Y325" i="7"/>
  <c r="Y312" i="7"/>
  <c r="Y321" i="7"/>
  <c r="Y322" i="7"/>
  <c r="Y327" i="7"/>
  <c r="Y313" i="7"/>
  <c r="Y314" i="7"/>
  <c r="Y318" i="7"/>
  <c r="Y316" i="7"/>
  <c r="Y323" i="7"/>
  <c r="Y317" i="7"/>
  <c r="Y315" i="7"/>
  <c r="Y320" i="7"/>
  <c r="Y319" i="7"/>
  <c r="Y324" i="7"/>
  <c r="Y311" i="7"/>
  <c r="Y326" i="7"/>
  <c r="Y328" i="7"/>
  <c r="Y329" i="7"/>
  <c r="Y330" i="7"/>
  <c r="Y331" i="7"/>
  <c r="Y332" i="7"/>
  <c r="Y333" i="7"/>
  <c r="Y334" i="7"/>
  <c r="Y335" i="7"/>
  <c r="Y336" i="7"/>
  <c r="Y337" i="7"/>
  <c r="Y338" i="7"/>
  <c r="Y339" i="7"/>
  <c r="Y340" i="7"/>
  <c r="Y341" i="7"/>
  <c r="Y342" i="7"/>
  <c r="Y343" i="7"/>
  <c r="Y344" i="7"/>
  <c r="Y345" i="7"/>
  <c r="Y346" i="7"/>
  <c r="Y347" i="7"/>
  <c r="Y350" i="7"/>
  <c r="Y351" i="7"/>
  <c r="Y352" i="7"/>
  <c r="Y353" i="7"/>
  <c r="Y354" i="7"/>
  <c r="Y355" i="7"/>
  <c r="Y356" i="7"/>
  <c r="Y357" i="7"/>
  <c r="Y358" i="7"/>
  <c r="Y359" i="7"/>
  <c r="Y360" i="7"/>
  <c r="Y361" i="7"/>
  <c r="Y362" i="7"/>
  <c r="Y363" i="7"/>
  <c r="Y364" i="7"/>
  <c r="Y365" i="7"/>
  <c r="Y366" i="7"/>
  <c r="Y367" i="7"/>
  <c r="Y368" i="7"/>
  <c r="Y369" i="7"/>
  <c r="Y370" i="7"/>
  <c r="Y371" i="7"/>
  <c r="Y372" i="7"/>
  <c r="Y373" i="7"/>
  <c r="Y374" i="7"/>
  <c r="Y375" i="7"/>
  <c r="Y376" i="7"/>
  <c r="Y377" i="7"/>
  <c r="Y378" i="7"/>
  <c r="Y379" i="7"/>
  <c r="Y380" i="7"/>
  <c r="Y381" i="7"/>
  <c r="Y382" i="7"/>
  <c r="Y383" i="7"/>
  <c r="Y384" i="7"/>
  <c r="Y385" i="7"/>
  <c r="Y386" i="7"/>
  <c r="Y387" i="7"/>
  <c r="Y388" i="7"/>
  <c r="Y389" i="7"/>
  <c r="Y390" i="7"/>
  <c r="Y391" i="7"/>
  <c r="Y392" i="7"/>
  <c r="Y393" i="7"/>
  <c r="Y394" i="7"/>
  <c r="Y395" i="7"/>
  <c r="Y396" i="7"/>
  <c r="Y397" i="7"/>
  <c r="Y398" i="7"/>
  <c r="Y399" i="7"/>
  <c r="Y400" i="7"/>
  <c r="Y401" i="7"/>
  <c r="Y402" i="7"/>
  <c r="Y403" i="7"/>
  <c r="Y408" i="7"/>
  <c r="Y409" i="7"/>
  <c r="Y411" i="7"/>
  <c r="Y412" i="7"/>
  <c r="Y413" i="7"/>
  <c r="Y414" i="7"/>
  <c r="Y417" i="7"/>
  <c r="Y418" i="7"/>
  <c r="Y419" i="7"/>
  <c r="Y420" i="7"/>
  <c r="Y421" i="7"/>
  <c r="Y422" i="7"/>
  <c r="Y423" i="7"/>
  <c r="Y424" i="7"/>
  <c r="Y427" i="7"/>
  <c r="Y426" i="7"/>
  <c r="Y428" i="7"/>
  <c r="Y431" i="7"/>
  <c r="Y432" i="7"/>
  <c r="Y433" i="7"/>
  <c r="Y434" i="7"/>
  <c r="Y435" i="7"/>
  <c r="Y436" i="7"/>
  <c r="Y437" i="7"/>
  <c r="Y438" i="7"/>
  <c r="Y439" i="7"/>
  <c r="Y441" i="7"/>
  <c r="Y440" i="7"/>
  <c r="Y446" i="7"/>
  <c r="Y444" i="7"/>
  <c r="Y445" i="7"/>
  <c r="Y447" i="7"/>
  <c r="Y448" i="7"/>
  <c r="Y451" i="7"/>
  <c r="Y452" i="7"/>
  <c r="Y453" i="7"/>
  <c r="Y454" i="7"/>
  <c r="Y457" i="7"/>
  <c r="Y458" i="7"/>
  <c r="Y449" i="7"/>
  <c r="Y450" i="7"/>
  <c r="Y455" i="7"/>
  <c r="Y456" i="7"/>
  <c r="Y459" i="7"/>
  <c r="Y460" i="7"/>
  <c r="Y461" i="7"/>
  <c r="Y462" i="7"/>
  <c r="Y463" i="7"/>
  <c r="Y464" i="7"/>
  <c r="Y465" i="7"/>
  <c r="Y466" i="7"/>
  <c r="Y467" i="7"/>
  <c r="Y470" i="7"/>
  <c r="Y468" i="7"/>
  <c r="Y469" i="7"/>
  <c r="Y471" i="7"/>
  <c r="Y472" i="7"/>
  <c r="Y475" i="7"/>
  <c r="Y473" i="7"/>
  <c r="Y474" i="7"/>
  <c r="Y476" i="7"/>
  <c r="Y477" i="7"/>
  <c r="Y478" i="7"/>
  <c r="Y479" i="7"/>
  <c r="Y480" i="7"/>
  <c r="Y481" i="7"/>
  <c r="Y482" i="7"/>
  <c r="Y483" i="7"/>
  <c r="Y485" i="7"/>
  <c r="Y484" i="7"/>
  <c r="Y486" i="7"/>
  <c r="Y487" i="7"/>
  <c r="Y488" i="7"/>
  <c r="Y490" i="7"/>
  <c r="Y494" i="7"/>
  <c r="Y489" i="7"/>
  <c r="Y493" i="7"/>
  <c r="Y492" i="7"/>
  <c r="Y491" i="7"/>
  <c r="Y495" i="7"/>
  <c r="Y496" i="7"/>
  <c r="Y497" i="7"/>
  <c r="Y498" i="7"/>
  <c r="Y499" i="7"/>
  <c r="Y500" i="7"/>
  <c r="Y501" i="7"/>
  <c r="Y502" i="7"/>
  <c r="Y503" i="7"/>
  <c r="Y504" i="7"/>
  <c r="Y505" i="7"/>
  <c r="Y506" i="7"/>
  <c r="Y507" i="7"/>
  <c r="Y508" i="7"/>
  <c r="Y509" i="7"/>
  <c r="Y510" i="7"/>
  <c r="Y511" i="7"/>
  <c r="Y513" i="7"/>
  <c r="Y514" i="7"/>
  <c r="Y519" i="7"/>
  <c r="Y520" i="7"/>
  <c r="Y521" i="7"/>
  <c r="Y522" i="7"/>
  <c r="Y526" i="7"/>
  <c r="Y527" i="7"/>
  <c r="Y528" i="7"/>
  <c r="Y529" i="7"/>
  <c r="Y550" i="7"/>
  <c r="Y531" i="7"/>
  <c r="Y532" i="7"/>
  <c r="Y533" i="7"/>
  <c r="Y548" i="7"/>
  <c r="Y549" i="7"/>
  <c r="Y534" i="7"/>
  <c r="Y535" i="7"/>
  <c r="Y536" i="7"/>
  <c r="Y551" i="7"/>
  <c r="Y537" i="7"/>
  <c r="Y539" i="7"/>
  <c r="Y541" i="7"/>
  <c r="Y542" i="7"/>
  <c r="Y543" i="7"/>
  <c r="Y540" i="7"/>
  <c r="Y538" i="7"/>
  <c r="Y544" i="7"/>
  <c r="Y545" i="7"/>
  <c r="Y546" i="7"/>
  <c r="Y547" i="7"/>
  <c r="Y530" i="7"/>
  <c r="Y552" i="7"/>
  <c r="Y553" i="7"/>
  <c r="Y554" i="7"/>
  <c r="Y555" i="7"/>
  <c r="Y556" i="7"/>
  <c r="X113" i="1"/>
  <c r="X246" i="2"/>
  <c r="X236" i="2"/>
  <c r="X228" i="1"/>
  <c r="X229" i="1"/>
  <c r="X226" i="2"/>
  <c r="X225" i="2"/>
  <c r="X214" i="2"/>
  <c r="X215" i="2"/>
  <c r="X216" i="2"/>
  <c r="X217" i="2"/>
  <c r="X213" i="2"/>
  <c r="X191" i="2"/>
  <c r="X187" i="2"/>
  <c r="X190" i="2"/>
  <c r="X189" i="2"/>
  <c r="X188" i="2"/>
  <c r="X159" i="2"/>
  <c r="X158" i="2"/>
  <c r="X155" i="2"/>
  <c r="X157" i="2"/>
  <c r="X140" i="2"/>
  <c r="X132" i="2"/>
  <c r="X136" i="2"/>
  <c r="X138" i="2"/>
  <c r="X134" i="2"/>
  <c r="X142" i="2"/>
  <c r="X133" i="2"/>
  <c r="X137" i="2"/>
  <c r="X139" i="2"/>
  <c r="X141" i="2"/>
  <c r="X143" i="2"/>
  <c r="X118" i="2"/>
  <c r="X119" i="2"/>
  <c r="X117" i="2"/>
  <c r="X116" i="2"/>
  <c r="X114" i="2"/>
  <c r="X115" i="2"/>
  <c r="X104" i="2"/>
  <c r="X95" i="2"/>
  <c r="X94" i="2"/>
  <c r="X93" i="2"/>
  <c r="X92" i="2"/>
  <c r="X99" i="2"/>
  <c r="X98" i="2"/>
  <c r="X97" i="2"/>
  <c r="X96" i="2"/>
  <c r="X91" i="2"/>
  <c r="X53" i="2"/>
  <c r="X36" i="2"/>
  <c r="X29" i="2"/>
  <c r="X26" i="2"/>
  <c r="X27" i="2"/>
  <c r="X28" i="2"/>
  <c r="X25" i="2"/>
  <c r="X30" i="2"/>
  <c r="X22" i="2"/>
  <c r="X154" i="1"/>
  <c r="X75" i="2"/>
  <c r="X76" i="2"/>
  <c r="X135" i="1"/>
  <c r="X131" i="1"/>
  <c r="X77" i="1"/>
  <c r="X79" i="1"/>
  <c r="X78" i="1"/>
  <c r="X81" i="1"/>
  <c r="X80" i="1"/>
  <c r="X82" i="1"/>
  <c r="X84" i="1"/>
  <c r="X86" i="1"/>
  <c r="X85" i="1"/>
  <c r="X83" i="1"/>
  <c r="X88" i="1"/>
  <c r="X87" i="1"/>
  <c r="X89" i="1"/>
  <c r="X99" i="1"/>
  <c r="X114" i="1"/>
  <c r="X112" i="1"/>
  <c r="X100" i="1"/>
  <c r="X145" i="1"/>
  <c r="X142" i="1"/>
  <c r="X147" i="1"/>
  <c r="X144" i="1"/>
  <c r="X146" i="1"/>
  <c r="X143" i="1"/>
  <c r="X141" i="1"/>
  <c r="X149" i="1"/>
  <c r="X152" i="1"/>
  <c r="X153" i="1"/>
  <c r="X157" i="1"/>
  <c r="X158" i="1"/>
  <c r="X170" i="1"/>
  <c r="X174" i="1"/>
  <c r="X173" i="1"/>
  <c r="X172" i="1"/>
  <c r="X171" i="1"/>
</calcChain>
</file>

<file path=xl/sharedStrings.xml><?xml version="1.0" encoding="utf-8"?>
<sst xmlns="http://schemas.openxmlformats.org/spreadsheetml/2006/main" count="30236" uniqueCount="921">
  <si>
    <t>Phylum</t>
  </si>
  <si>
    <t>Order</t>
  </si>
  <si>
    <t>Family</t>
  </si>
  <si>
    <t>Genus</t>
  </si>
  <si>
    <t>Species</t>
  </si>
  <si>
    <t>Functional Group (Steneck &amp; Dethier)</t>
  </si>
  <si>
    <t>Subject</t>
  </si>
  <si>
    <t>Habitat</t>
  </si>
  <si>
    <t>Season</t>
  </si>
  <si>
    <t>Listed Temp</t>
  </si>
  <si>
    <t>Temp</t>
  </si>
  <si>
    <t>Time Interval (min)</t>
  </si>
  <si>
    <t>Uptake Type</t>
  </si>
  <si>
    <t>Ks or S</t>
  </si>
  <si>
    <t>SE Ks</t>
  </si>
  <si>
    <t>Ks Unit</t>
  </si>
  <si>
    <t>Converted Ks</t>
  </si>
  <si>
    <t>Converted Ks SE</t>
  </si>
  <si>
    <t>Vmax or V</t>
  </si>
  <si>
    <t>SE Vmax</t>
  </si>
  <si>
    <t>Vmax Unit</t>
  </si>
  <si>
    <t>Converted Vmax</t>
  </si>
  <si>
    <t>Converted Vmax SE</t>
  </si>
  <si>
    <t>Vmax/Ks</t>
  </si>
  <si>
    <t>Slope SE</t>
  </si>
  <si>
    <t>Max NO3 Conc (umol)</t>
  </si>
  <si>
    <t>Conc Note</t>
  </si>
  <si>
    <t>NO3 Conc Intervals</t>
  </si>
  <si>
    <t>Interval Note</t>
  </si>
  <si>
    <t>Nitrate Source</t>
  </si>
  <si>
    <t>NH4 Addition</t>
  </si>
  <si>
    <t>Conc (NH4) (umol)</t>
  </si>
  <si>
    <t>NH4 to NO3 Relationship</t>
  </si>
  <si>
    <t>PO4 Addition</t>
  </si>
  <si>
    <t>Conc (PO4) (umol)</t>
  </si>
  <si>
    <t>P to N Relationship</t>
  </si>
  <si>
    <t>Irradiance</t>
  </si>
  <si>
    <t>Watts (W cm^-2) (https://www.horti-growlight.com/en-gb/horticulture-grow-light-conversion-tools)</t>
  </si>
  <si>
    <t>Latitude</t>
  </si>
  <si>
    <t>Longitude</t>
  </si>
  <si>
    <t>Reference</t>
  </si>
  <si>
    <t>Link</t>
  </si>
  <si>
    <t>Ochrophyta</t>
  </si>
  <si>
    <t>Dictyotales</t>
  </si>
  <si>
    <t>Dictyotaceae</t>
  </si>
  <si>
    <t>Padina</t>
  </si>
  <si>
    <t>Padina antillarum</t>
  </si>
  <si>
    <t>Corticated Foliose</t>
  </si>
  <si>
    <t>Thalli</t>
  </si>
  <si>
    <t>Subtidal</t>
  </si>
  <si>
    <t>Dry (Spring/summer)</t>
  </si>
  <si>
    <t>0 - 30</t>
  </si>
  <si>
    <t>Saturating</t>
  </si>
  <si>
    <t>μmol·L-1</t>
  </si>
  <si>
    <t>μmol·h−1·gdw−1</t>
  </si>
  <si>
    <t>NA</t>
  </si>
  <si>
    <t>Highest listed conc</t>
  </si>
  <si>
    <t xml:space="preserve">Conc were 0, 2, 5, 10, 20, 25, 50, 150. Also time intervals 0, 30, 90, and 180mins </t>
  </si>
  <si>
    <t>N</t>
  </si>
  <si>
    <t>Ambient seawater</t>
  </si>
  <si>
    <t>Y</t>
  </si>
  <si>
    <t>Constant</t>
  </si>
  <si>
    <t>100-120</t>
  </si>
  <si>
    <r>
      <rPr>
        <sz val="11"/>
        <color rgb="FF000000"/>
        <rFont val="Aptos Narrow"/>
        <scheme val="minor"/>
      </rPr>
      <t xml:space="preserve">Barrow </t>
    </r>
    <r>
      <rPr>
        <i/>
        <sz val="11"/>
        <color rgb="FF000000"/>
        <rFont val="Aptos Narrow"/>
        <scheme val="minor"/>
      </rPr>
      <t>et al.</t>
    </r>
    <r>
      <rPr>
        <sz val="11"/>
        <color rgb="FF000000"/>
        <rFont val="Aptos Narrow"/>
        <scheme val="minor"/>
      </rPr>
      <t xml:space="preserve"> 2015</t>
    </r>
  </si>
  <si>
    <t>10.1515/bot-2014-0070</t>
  </si>
  <si>
    <t>30 - 90</t>
  </si>
  <si>
    <t>90 - 180</t>
  </si>
  <si>
    <t>Padina minor</t>
  </si>
  <si>
    <t>Intertidal</t>
  </si>
  <si>
    <t>Laminariales</t>
  </si>
  <si>
    <t>Lessoniaceae</t>
  </si>
  <si>
    <t>Egregia</t>
  </si>
  <si>
    <t>Egregia menziesii</t>
  </si>
  <si>
    <t>Leathery Macrophyte</t>
  </si>
  <si>
    <t>Conc were 2, 6, 12, 20, 30. 5 time intervals 15, 30, 45, 60, 75mins</t>
  </si>
  <si>
    <t>NaNO3</t>
  </si>
  <si>
    <t>Artificial seawater</t>
  </si>
  <si>
    <t>Ambient</t>
  </si>
  <si>
    <t>Bracken &amp; Stachowicz, 2007</t>
  </si>
  <si>
    <t>https://doi.org/10.3354/meps330075</t>
  </si>
  <si>
    <t>Rhodophyta</t>
  </si>
  <si>
    <t>Bangiales</t>
  </si>
  <si>
    <t>Bangiaceae</t>
  </si>
  <si>
    <t>Pyropia</t>
  </si>
  <si>
    <t>Pyropia perforata</t>
  </si>
  <si>
    <t>Foliose</t>
  </si>
  <si>
    <t>Thallus Section</t>
  </si>
  <si>
    <t>Spring</t>
  </si>
  <si>
    <t>Higher if unsaturated</t>
  </si>
  <si>
    <t>More if unsaturated</t>
  </si>
  <si>
    <t>Artificial</t>
  </si>
  <si>
    <t>Bracken &amp; Williams, 2011</t>
  </si>
  <si>
    <t>https://doi.org/10.1007/BF00047844</t>
  </si>
  <si>
    <t>Ceramiales</t>
  </si>
  <si>
    <t>Callithamniaceae</t>
  </si>
  <si>
    <t>Callithamnion</t>
  </si>
  <si>
    <t>Callithamnion pikeanum</t>
  </si>
  <si>
    <t>Corticated Macrophyte</t>
  </si>
  <si>
    <t>Ceramiaceae</t>
  </si>
  <si>
    <t>Ceramium</t>
  </si>
  <si>
    <t>Ceramium pacificum</t>
  </si>
  <si>
    <t>Microcladia</t>
  </si>
  <si>
    <t>Microcladia borealis</t>
  </si>
  <si>
    <t>Rhodomelaceae</t>
  </si>
  <si>
    <t>Odonthalia</t>
  </si>
  <si>
    <t>Odonthalia floccosa</t>
  </si>
  <si>
    <t>Vertebrata</t>
  </si>
  <si>
    <t>Vertebrata hendryi</t>
  </si>
  <si>
    <t>Filamentous</t>
  </si>
  <si>
    <t>Chlorophyta</t>
  </si>
  <si>
    <t>Cladophorales</t>
  </si>
  <si>
    <t>Cladophoraceae</t>
  </si>
  <si>
    <t>Cladophora</t>
  </si>
  <si>
    <t>Cladophora columbiana</t>
  </si>
  <si>
    <t>Corallinales</t>
  </si>
  <si>
    <t>Lithophyllaceae</t>
  </si>
  <si>
    <t>Corallina</t>
  </si>
  <si>
    <t>Corallina vancouveriensis</t>
  </si>
  <si>
    <t xml:space="preserve">Articulated Calcareous </t>
  </si>
  <si>
    <t>Fucales</t>
  </si>
  <si>
    <t>Fucaceae</t>
  </si>
  <si>
    <t>Pelvetiopsis</t>
  </si>
  <si>
    <t>Pelvetiopsis limitata</t>
  </si>
  <si>
    <t>Silvetia</t>
  </si>
  <si>
    <t>Silvetia compressa</t>
  </si>
  <si>
    <t>Gelidiales</t>
  </si>
  <si>
    <t>Gelidiaceae</t>
  </si>
  <si>
    <t>Gelidium</t>
  </si>
  <si>
    <t>Gelidium coulteri</t>
  </si>
  <si>
    <t xml:space="preserve">Gigartinales </t>
  </si>
  <si>
    <t>Endocladiaceae</t>
  </si>
  <si>
    <t xml:space="preserve">Endocladia </t>
  </si>
  <si>
    <t>Endocladia muricata</t>
  </si>
  <si>
    <t>Gigartinaceae</t>
  </si>
  <si>
    <t>Mazzaella</t>
  </si>
  <si>
    <t>Mazzaella flaccida</t>
  </si>
  <si>
    <t>Phyllophoraceae</t>
  </si>
  <si>
    <t xml:space="preserve">Mastocarpus </t>
  </si>
  <si>
    <t>Mastocarpus papillatus</t>
  </si>
  <si>
    <t>Nemaliales</t>
  </si>
  <si>
    <t>Liagoraceae</t>
  </si>
  <si>
    <t>Cumagloia</t>
  </si>
  <si>
    <t>Cumagloia andersonii</t>
  </si>
  <si>
    <t>Plocamiales</t>
  </si>
  <si>
    <t>Plocamiaceae</t>
  </si>
  <si>
    <t>Plocamium</t>
  </si>
  <si>
    <t>Plocamium violaceum</t>
  </si>
  <si>
    <t>Ulvales</t>
  </si>
  <si>
    <t>Kornmanniaceae</t>
  </si>
  <si>
    <t>Blidingia</t>
  </si>
  <si>
    <t>Blidingia minima</t>
  </si>
  <si>
    <t>Ulvaceae</t>
  </si>
  <si>
    <t>Ulva</t>
  </si>
  <si>
    <t>Ulva californica</t>
  </si>
  <si>
    <t>Total listed intervals</t>
  </si>
  <si>
    <t>Bracken &amp; Williams, 2013</t>
  </si>
  <si>
    <t>https://doi.org/10.1890/12-2182.1</t>
  </si>
  <si>
    <t>Ectocarpales</t>
  </si>
  <si>
    <t>Chordariaceae</t>
  </si>
  <si>
    <t>Leathesia</t>
  </si>
  <si>
    <t>Leathesia marina</t>
  </si>
  <si>
    <t>Fucus</t>
  </si>
  <si>
    <t>Fucus gardneri</t>
  </si>
  <si>
    <t>Ralfsiales</t>
  </si>
  <si>
    <t>Ralfsiaceae</t>
  </si>
  <si>
    <t>Analipus</t>
  </si>
  <si>
    <t>Analipus japonica</t>
  </si>
  <si>
    <t>Gracilariales</t>
  </si>
  <si>
    <t>Gracilariaceae</t>
  </si>
  <si>
    <t>Gracilaria</t>
  </si>
  <si>
    <t>Gracilaria cervicornis</t>
  </si>
  <si>
    <t>Fragment</t>
  </si>
  <si>
    <t>KNO3</t>
  </si>
  <si>
    <t>NO3:NH4 1</t>
  </si>
  <si>
    <t>Ratio</t>
  </si>
  <si>
    <t>TIN/TIP 10</t>
  </si>
  <si>
    <r>
      <t xml:space="preserve">Carneiro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2011</t>
    </r>
  </si>
  <si>
    <t>https://doi.org/10.1590/S0102-695X2011005000074</t>
  </si>
  <si>
    <t>Laminariaceae</t>
  </si>
  <si>
    <t>Laminaria</t>
  </si>
  <si>
    <t>Laminaria abyssalis</t>
  </si>
  <si>
    <t>Entire Alga</t>
  </si>
  <si>
    <t>Cultured</t>
  </si>
  <si>
    <t>Highest conc with data</t>
  </si>
  <si>
    <t>Total used intervals</t>
  </si>
  <si>
    <t>3.8 - 8.7</t>
  </si>
  <si>
    <t>Variable</t>
  </si>
  <si>
    <t>dā Costa Braga &amp; Yoneshigue-Valentin, 1996</t>
  </si>
  <si>
    <t>https://doi.org/10.1007/978-94-009-1659-3_64</t>
  </si>
  <si>
    <t>Dictyota</t>
  </si>
  <si>
    <t>Dictyota acutilova</t>
  </si>
  <si>
    <t>Autumn</t>
  </si>
  <si>
    <t>α</t>
  </si>
  <si>
    <t>Original paper has irrelevant data</t>
  </si>
  <si>
    <t>Effluent</t>
  </si>
  <si>
    <t>Unknown</t>
  </si>
  <si>
    <t>Effluent - variable</t>
  </si>
  <si>
    <r>
      <rPr>
        <sz val="11"/>
        <color rgb="FF000000"/>
        <rFont val="Aptos Narrow"/>
        <scheme val="minor"/>
      </rPr>
      <t xml:space="preserve">Dailer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2012</t>
    </r>
  </si>
  <si>
    <t>https://doi.org/10.1016/j.hal.2012.03.008</t>
  </si>
  <si>
    <t>Gigartinales</t>
  </si>
  <si>
    <t>Cystocloniaceae</t>
  </si>
  <si>
    <t>Hypnea</t>
  </si>
  <si>
    <t>Hypnea musciformis</t>
  </si>
  <si>
    <t>Summer</t>
  </si>
  <si>
    <t>Undaria</t>
  </si>
  <si>
    <t>Undaria pinnatifida</t>
  </si>
  <si>
    <t>Disc</t>
  </si>
  <si>
    <t>Winter</t>
  </si>
  <si>
    <t>Low Nutrient SW</t>
  </si>
  <si>
    <t>Ambient Seawater</t>
  </si>
  <si>
    <t>Dean &amp; Hurd, 2007</t>
  </si>
  <si>
    <t>https://doi.org/10.1111/j.1529-8817.2007.00416.x</t>
  </si>
  <si>
    <t xml:space="preserve">Spring </t>
  </si>
  <si>
    <t>Solieriaceae</t>
  </si>
  <si>
    <t>Agardhiella</t>
  </si>
  <si>
    <t>Agardhiella subulata</t>
  </si>
  <si>
    <t>Multiple Algae</t>
  </si>
  <si>
    <t>nmol·h−1·gdw−1</t>
  </si>
  <si>
    <t>Constant provision of (?) variable N conc</t>
  </si>
  <si>
    <t>3 - 3.5 uWcm2</t>
  </si>
  <si>
    <t>D'Elia &amp; DeBoer, 1978</t>
  </si>
  <si>
    <t>https://doi.org/10.1111/j.1529-8817.1978.tb00297.xopen_in_new</t>
  </si>
  <si>
    <t>3 - 3.5</t>
  </si>
  <si>
    <t>Gracilaria foliifera</t>
  </si>
  <si>
    <t>Gracilaria tikvahiae</t>
  </si>
  <si>
    <t>Sargassaceae</t>
  </si>
  <si>
    <t>Sargassum</t>
  </si>
  <si>
    <t>Sargassum siliquosum</t>
  </si>
  <si>
    <t>Apical Section</t>
  </si>
  <si>
    <r>
      <t xml:space="preserve">Edwards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2024</t>
    </r>
  </si>
  <si>
    <t>https://doi.org/10.1016/j.aquaculture.2023.740486</t>
  </si>
  <si>
    <t>Laminaria longicuris</t>
  </si>
  <si>
    <t>μg·h−1·gdw−1</t>
  </si>
  <si>
    <t>Rough estimation from plot</t>
  </si>
  <si>
    <t>Espinoza &amp; Chapman, 1983</t>
  </si>
  <si>
    <t>https://doi.org/10.1007/BF00413924</t>
  </si>
  <si>
    <t xml:space="preserve">Ochrophyta </t>
  </si>
  <si>
    <t>Saccharina</t>
  </si>
  <si>
    <t>Saccharina latissima</t>
  </si>
  <si>
    <t>Whole sporophytes</t>
  </si>
  <si>
    <t xml:space="preserve">Seaweed farm </t>
  </si>
  <si>
    <t>Autumn/Winter</t>
  </si>
  <si>
    <t>Linear</t>
  </si>
  <si>
    <t>Conc were 2.0, 2.5, 3.2, 3.6, 5.2, 7.6, 16.7. Also time intervals (8) of 5, 10, 20, 30, 50, 90, 180, 300</t>
  </si>
  <si>
    <r>
      <rPr>
        <sz val="11"/>
        <color rgb="FF000000"/>
        <rFont val="Aptos Narrow"/>
        <scheme val="minor"/>
      </rPr>
      <t xml:space="preserve">Forbord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. 2021</t>
    </r>
  </si>
  <si>
    <t>https://doi.org/10.1016/j.aquabot.2020.103306</t>
  </si>
  <si>
    <t>Conc were 1.7, 2.2, 2.4, 3.8, 5.3, 10.2, 18.5.  Also time intervals (8) of 5, 10, 20, 30, 50, 90, 180, 300</t>
  </si>
  <si>
    <t>Macrocystis</t>
  </si>
  <si>
    <t>Macrocystis pyrifera</t>
  </si>
  <si>
    <t>14 to 17</t>
  </si>
  <si>
    <t>μg at ·h−1·gww−1</t>
  </si>
  <si>
    <t>Difficult to determine</t>
  </si>
  <si>
    <t>Gerard, 1982</t>
  </si>
  <si>
    <t>https://doi.org/10.1016/0022-0981(82)90202-7</t>
  </si>
  <si>
    <t>Fucus serratus</t>
  </si>
  <si>
    <t>μmol·h−1·gww−1</t>
  </si>
  <si>
    <t>TIN/TIP 5</t>
  </si>
  <si>
    <r>
      <t xml:space="preserve">Gordillo </t>
    </r>
    <r>
      <rPr>
        <i/>
        <sz val="11"/>
        <color rgb="FF000000"/>
        <rFont val="Aptos Narrow"/>
        <scheme val="minor"/>
      </rPr>
      <t xml:space="preserve">et al, </t>
    </r>
    <r>
      <rPr>
        <sz val="11"/>
        <color rgb="FF000000"/>
        <rFont val="Aptos Narrow"/>
        <scheme val="minor"/>
      </rPr>
      <t>2002</t>
    </r>
  </si>
  <si>
    <t>10.3354/meps234111</t>
  </si>
  <si>
    <t>Cladophora albida</t>
  </si>
  <si>
    <t>Entire Algae</t>
  </si>
  <si>
    <t>μg·L-1</t>
  </si>
  <si>
    <t>NH4NO3</t>
  </si>
  <si>
    <r>
      <t xml:space="preserve">Gordon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1981</t>
    </r>
  </si>
  <si>
    <t>https://researchportal.murdoch.edu.au/esploro/outputs/journalArticle/Effects-of-inorganic-phosphorus-and-nitrogen/991005540634507891</t>
  </si>
  <si>
    <t>μg at· L-1</t>
  </si>
  <si>
    <t>ng at·min−1·gdw−1</t>
  </si>
  <si>
    <t>Depletion from max conc</t>
  </si>
  <si>
    <t>Haines &amp; Wheeler, 1978</t>
  </si>
  <si>
    <t>https://doi.org/10.1111/j.1529-8817.1978.tb00305.x</t>
  </si>
  <si>
    <t>Sargassum hemiphyllum</t>
  </si>
  <si>
    <t>Low</t>
  </si>
  <si>
    <r>
      <t xml:space="preserve">Han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2017</t>
    </r>
  </si>
  <si>
    <t>https://doi.org/10.1007/s10811-017-1216-1</t>
  </si>
  <si>
    <t>Bryopsidales</t>
  </si>
  <si>
    <t>Codiaceae</t>
  </si>
  <si>
    <t>Codium</t>
  </si>
  <si>
    <t>Codium fragile</t>
  </si>
  <si>
    <t>Hanisak &amp; Harlin, 1978</t>
  </si>
  <si>
    <t>https://doi.org/10.1111/j.1529-8817.1978.tb02467.x</t>
  </si>
  <si>
    <t>No data listed</t>
  </si>
  <si>
    <t>1800 uW cm^-2</t>
  </si>
  <si>
    <t>Harlin &amp; Craigie, 1978</t>
  </si>
  <si>
    <t>https://doi.org/10.1111/j.1529-8817.1978.tb02470.x</t>
  </si>
  <si>
    <t>Ulva spp. 1</t>
  </si>
  <si>
    <t>Harlin, 1978</t>
  </si>
  <si>
    <t>https://doi.org/10.1016/0044-8486(78)90082-0</t>
  </si>
  <si>
    <t xml:space="preserve">Saccharina </t>
  </si>
  <si>
    <t>Saccharina groenlandica</t>
  </si>
  <si>
    <t>Entire thallus</t>
  </si>
  <si>
    <t>13 +/- .5</t>
  </si>
  <si>
    <t>Tried to saturate with 60uM but actual exp went up to 30uM</t>
  </si>
  <si>
    <t>Total listed intervals, typically 9, but when full conc of 60 was used, 10 intervals</t>
  </si>
  <si>
    <t>Deplete</t>
  </si>
  <si>
    <t>Enriched Low Nutrient SW</t>
  </si>
  <si>
    <t>Constant (PES)</t>
  </si>
  <si>
    <r>
      <rPr>
        <sz val="11"/>
        <color rgb="FF000000"/>
        <rFont val="Aptos Narrow"/>
        <scheme val="minor"/>
      </rPr>
      <t xml:space="preserve">Harrison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1986</t>
    </r>
  </si>
  <si>
    <t>https://doi.org/10.1007/BF00428652</t>
  </si>
  <si>
    <t>Rugulopteryx</t>
  </si>
  <si>
    <t>Rugulopteryx okamurae</t>
  </si>
  <si>
    <r>
      <rPr>
        <sz val="11"/>
        <color rgb="FF000000"/>
        <rFont val="Aptos Narrow"/>
        <scheme val="minor"/>
      </rPr>
      <t xml:space="preserve">Herrero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2024</t>
    </r>
  </si>
  <si>
    <t>https://doi.org/10.1111/jpy.13534</t>
  </si>
  <si>
    <t>Kopczak, 1994</t>
  </si>
  <si>
    <t>https://doi.org/10.1111/j.0022-3646.1994.00573.x</t>
  </si>
  <si>
    <t>Desmarestiales</t>
  </si>
  <si>
    <t>Desmarestiaceae</t>
  </si>
  <si>
    <t>Himantothallus</t>
  </si>
  <si>
    <t>Himantothallus grandifolius</t>
  </si>
  <si>
    <t>nmol·h−1·cm−2</t>
  </si>
  <si>
    <t>Korb &amp; Gerard, 2000</t>
  </si>
  <si>
    <t>https://doi.org/10.3354/meps198083</t>
  </si>
  <si>
    <t>Laminaria solidungula</t>
  </si>
  <si>
    <t>Adamsiella</t>
  </si>
  <si>
    <t>Adamsiella chauvinii</t>
  </si>
  <si>
    <r>
      <rPr>
        <sz val="11"/>
        <color rgb="FF000000"/>
        <rFont val="Aptos Narrow"/>
      </rPr>
      <t xml:space="preserve">Kregting </t>
    </r>
    <r>
      <rPr>
        <i/>
        <sz val="11"/>
        <color rgb="FF000000"/>
        <rFont val="Aptos Narrow"/>
      </rPr>
      <t>et al</t>
    </r>
    <r>
      <rPr>
        <sz val="11"/>
        <color rgb="FF000000"/>
        <rFont val="Aptos Narrow"/>
      </rPr>
      <t>, 2008</t>
    </r>
  </si>
  <si>
    <t>https://doi.org/10.1111/j.1529-8817.2008.00484.x</t>
  </si>
  <si>
    <t>Chaetomorpha</t>
  </si>
  <si>
    <t>Chaetomorpha linum</t>
  </si>
  <si>
    <t xml:space="preserve">Filamentous </t>
  </si>
  <si>
    <t>Multiple Filaments</t>
  </si>
  <si>
    <t>Sampling intervals for depletion over time</t>
  </si>
  <si>
    <t>Lavery &amp; McComb, 1991</t>
  </si>
  <si>
    <t>https://researchportal.murdoch.edu.au/esploro/outputs/journalArticle/The-nutritional-eco-physiology-of-Chaetomorpha-linum/991005545101107891</t>
  </si>
  <si>
    <t>Ulva rigida</t>
  </si>
  <si>
    <t>Entire Thallus</t>
  </si>
  <si>
    <t>Ulva prolifera</t>
  </si>
  <si>
    <t>Paper has no methods</t>
  </si>
  <si>
    <r>
      <rPr>
        <sz val="11"/>
        <color rgb="FF000000"/>
        <rFont val="Aptos Narrow"/>
        <scheme val="minor"/>
      </rPr>
      <t xml:space="preserve">Li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2016</t>
    </r>
  </si>
  <si>
    <t>https://doi.org/10.1038/srep26498</t>
  </si>
  <si>
    <r>
      <rPr>
        <sz val="11"/>
        <color rgb="FF000000"/>
        <rFont val="Aptos Narrow"/>
        <scheme val="minor"/>
      </rPr>
      <t xml:space="preserve">Li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2018</t>
    </r>
  </si>
  <si>
    <t>https://doi.org/10.1007/s10811-018-1575-2</t>
  </si>
  <si>
    <t>Ulva linza</t>
  </si>
  <si>
    <t>120 - 180</t>
  </si>
  <si>
    <r>
      <rPr>
        <sz val="11"/>
        <color rgb="FF000000"/>
        <rFont val="Aptos Narrow"/>
        <scheme val="minor"/>
      </rPr>
      <t xml:space="preserve">Luo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2012</t>
    </r>
  </si>
  <si>
    <t>https://doi.org/10.1016/j.aquabot.2012.03.006</t>
  </si>
  <si>
    <t>60 - 120</t>
  </si>
  <si>
    <t>30 - 60</t>
  </si>
  <si>
    <t>Palmariales</t>
  </si>
  <si>
    <t>Palmariaceae</t>
  </si>
  <si>
    <t xml:space="preserve">Palmaria </t>
  </si>
  <si>
    <t>Palmaria palmata</t>
  </si>
  <si>
    <t>15 - 45, 45 - 76, 76 - 107</t>
  </si>
  <si>
    <t>Sampling intervals for depletion over time, not listed</t>
  </si>
  <si>
    <t>Aged Seawater</t>
  </si>
  <si>
    <t>Martínez &amp; Rico, 2004</t>
  </si>
  <si>
    <t>https://doi.org/10.1111/j.1529-8817.2004.03116.x</t>
  </si>
  <si>
    <t>0 - 15</t>
  </si>
  <si>
    <t>291 - 346</t>
  </si>
  <si>
    <t>Bifurcaria</t>
  </si>
  <si>
    <t>Bifurcaria bifurcata</t>
  </si>
  <si>
    <t>Entire Fronds</t>
  </si>
  <si>
    <t>15 - 60</t>
  </si>
  <si>
    <r>
      <rPr>
        <sz val="11"/>
        <color rgb="FF000000"/>
        <rFont val="Aptos Narrow"/>
        <scheme val="minor"/>
      </rPr>
      <t xml:space="preserve">Martínez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2012</t>
    </r>
  </si>
  <si>
    <t>https://doi.org/10.1016/j.aquabot.2011.09.004</t>
  </si>
  <si>
    <t>Nemaliaceae</t>
  </si>
  <si>
    <t>Nemalion</t>
  </si>
  <si>
    <t>Nemalion helminthoides</t>
  </si>
  <si>
    <t>120 - 210</t>
  </si>
  <si>
    <t>Ulva intestinalis</t>
  </si>
  <si>
    <t xml:space="preserve">Linear </t>
  </si>
  <si>
    <r>
      <rPr>
        <sz val="11"/>
        <color rgb="FF000000"/>
        <rFont val="Aptos Narrow"/>
        <scheme val="minor"/>
      </rPr>
      <t xml:space="preserve">Mercado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2022</t>
    </r>
  </si>
  <si>
    <t>https://doi.org/10.1016/j.marpolbul.2021.113315</t>
  </si>
  <si>
    <t>Naldi &amp; Viaroli, 2002</t>
  </si>
  <si>
    <t>https://doi.org/10.1016/S0022-0981(01)00387-2</t>
  </si>
  <si>
    <t>Euchema</t>
  </si>
  <si>
    <t>Eucheuma denticulatum</t>
  </si>
  <si>
    <t>μmol·min−1·gdw−1</t>
  </si>
  <si>
    <t>TIN/TIP 32</t>
  </si>
  <si>
    <r>
      <t xml:space="preserve">Narvarte </t>
    </r>
    <r>
      <rPr>
        <i/>
        <sz val="11"/>
        <color rgb="FF000000"/>
        <rFont val="Aptos Narrow"/>
        <scheme val="minor"/>
      </rPr>
      <t xml:space="preserve">et al, </t>
    </r>
    <r>
      <rPr>
        <sz val="11"/>
        <color rgb="FF000000"/>
        <rFont val="Aptos Narrow"/>
        <scheme val="minor"/>
      </rPr>
      <t>2021</t>
    </r>
  </si>
  <si>
    <t>https://doi.org/10.1111/jpy.13229</t>
  </si>
  <si>
    <t>Kappaphycus</t>
  </si>
  <si>
    <t xml:space="preserve">Kappaphycus alvarezii </t>
  </si>
  <si>
    <t>Amphiroa</t>
  </si>
  <si>
    <t>Amphiroa fragilissima</t>
  </si>
  <si>
    <r>
      <t xml:space="preserve">Narvarte </t>
    </r>
    <r>
      <rPr>
        <i/>
        <sz val="11"/>
        <color rgb="FF000000"/>
        <rFont val="Aptos Narrow"/>
        <scheme val="minor"/>
      </rPr>
      <t xml:space="preserve">et al, </t>
    </r>
    <r>
      <rPr>
        <sz val="11"/>
        <color rgb="FF000000"/>
        <rFont val="Aptos Narrow"/>
        <scheme val="minor"/>
      </rPr>
      <t>2023</t>
    </r>
  </si>
  <si>
    <t>https://doi.org/10.1080/00318884.2023.2197636</t>
  </si>
  <si>
    <t>Galaxauraceae</t>
  </si>
  <si>
    <t>Actinotrichia</t>
  </si>
  <si>
    <t>Actinotrichia fragilis</t>
  </si>
  <si>
    <t>Sporolithales</t>
  </si>
  <si>
    <t>Sporolithaceae</t>
  </si>
  <si>
    <t>Sporolithon</t>
  </si>
  <si>
    <t>Sporolithon spp.</t>
  </si>
  <si>
    <t>Crustose</t>
  </si>
  <si>
    <t>Corallinaceae</t>
  </si>
  <si>
    <t>Arthrocardia</t>
  </si>
  <si>
    <t>Arthrocardia spp.</t>
  </si>
  <si>
    <t>Winter to Spring</t>
  </si>
  <si>
    <t>Time intervals (7) were 0, 30, 60, 120, 180, 240, 300</t>
  </si>
  <si>
    <t>Deplete phos</t>
  </si>
  <si>
    <r>
      <t xml:space="preserve">Nguyen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2020</t>
    </r>
  </si>
  <si>
    <t>https://doi.org/10.1007/s10811-019-02019-w</t>
  </si>
  <si>
    <t>Hapalidales</t>
  </si>
  <si>
    <r>
      <rPr>
        <sz val="11"/>
        <color rgb="FF000000"/>
        <rFont val="Aptos Narrow"/>
        <scheme val="minor"/>
      </rPr>
      <t xml:space="preserve">Crustose Coralline </t>
    </r>
    <r>
      <rPr>
        <i/>
        <sz val="11"/>
        <color rgb="FF000000"/>
        <rFont val="Aptos Narrow"/>
        <scheme val="minor"/>
      </rPr>
      <t>spp.</t>
    </r>
  </si>
  <si>
    <t>Crustose Calcareous</t>
  </si>
  <si>
    <t>Laurencia</t>
  </si>
  <si>
    <t xml:space="preserve">Laurencia brongniartii </t>
  </si>
  <si>
    <t>μmol·day−1·gww−1</t>
  </si>
  <si>
    <t>Rough estimate from plot + methods</t>
  </si>
  <si>
    <r>
      <rPr>
        <sz val="11"/>
        <color rgb="FF000000"/>
        <rFont val="Aptos Narrow"/>
        <scheme val="minor"/>
      </rPr>
      <t xml:space="preserve">Nishihara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2005</t>
    </r>
  </si>
  <si>
    <t>https://doi.org/10.1007/s10811-005-5519-2</t>
  </si>
  <si>
    <t>12 to 14</t>
  </si>
  <si>
    <t>O'Brien &amp; Wheeler, 1987</t>
  </si>
  <si>
    <t>https://doi.org/10.1111/j.1529-8817.1987.tb04204.x</t>
  </si>
  <si>
    <t>Saccharina japonica</t>
  </si>
  <si>
    <r>
      <rPr>
        <sz val="11"/>
        <color rgb="FF000000"/>
        <rFont val="Aptos Narrow"/>
        <scheme val="minor"/>
      </rPr>
      <t xml:space="preserve">Okazaki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2022</t>
    </r>
  </si>
  <si>
    <t>https://doi.org/10.1111/pre.12483</t>
  </si>
  <si>
    <t>Ulva australis</t>
  </si>
  <si>
    <t>Kjellmaniella</t>
  </si>
  <si>
    <t>Kjellmaniella crassifolia</t>
  </si>
  <si>
    <t>Middle Disc</t>
  </si>
  <si>
    <t>Summer/Autumn</t>
  </si>
  <si>
    <t>μg·h−1·cm−2</t>
  </si>
  <si>
    <r>
      <rPr>
        <sz val="11"/>
        <color rgb="FF000000"/>
        <rFont val="Aptos Narrow"/>
        <scheme val="minor"/>
      </rPr>
      <t xml:space="preserve">Ozaki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2001</t>
    </r>
  </si>
  <si>
    <t>https://doi.org/10.1046/j.1444-2906.2001.00277.x</t>
  </si>
  <si>
    <t>Marginal Disc</t>
  </si>
  <si>
    <t>Delesseriaceae</t>
  </si>
  <si>
    <t>Hemineura</t>
  </si>
  <si>
    <t>Hemineura frondosa</t>
  </si>
  <si>
    <t>Biphasic</t>
  </si>
  <si>
    <t>μmol·h−1·cm-2</t>
  </si>
  <si>
    <t>Conc were 2, 4, 8, 16, 32, 64</t>
  </si>
  <si>
    <r>
      <t xml:space="preserve">Paine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2020</t>
    </r>
  </si>
  <si>
    <t>https://doi.org/10.1080/09670262.2020.1786858</t>
  </si>
  <si>
    <t>Pedersen &amp; Borum, 1997</t>
  </si>
  <si>
    <t>https://doi.org/10.3354/meps161155</t>
  </si>
  <si>
    <t>Cladophora sericea</t>
  </si>
  <si>
    <t>Fucus vesiculosus</t>
  </si>
  <si>
    <t>Ulva lactuca</t>
  </si>
  <si>
    <t>Bostrychia</t>
  </si>
  <si>
    <t>Bostrychia arbuscula</t>
  </si>
  <si>
    <t>Highest used, 64 if 96 not needed</t>
  </si>
  <si>
    <t>8 if 9 not needed</t>
  </si>
  <si>
    <t>Phillips &amp; Hurd, 2004</t>
  </si>
  <si>
    <t>https://doi.org/10.1111/j.1529-8817.2004.03157.x</t>
  </si>
  <si>
    <t>Xiphophoraceae</t>
  </si>
  <si>
    <t>Xiphophora</t>
  </si>
  <si>
    <t>Xiphophora gladiata</t>
  </si>
  <si>
    <t>Hildenbrandiales</t>
  </si>
  <si>
    <t>Hildenbrandiaceae</t>
  </si>
  <si>
    <t>Apophlaea</t>
  </si>
  <si>
    <t>Apophlaea lyallii</t>
  </si>
  <si>
    <t>Scytothamnales</t>
  </si>
  <si>
    <t>Splachnidiaceae</t>
  </si>
  <si>
    <t>Scytothamnus</t>
  </si>
  <si>
    <t>Scytothamnus australis</t>
  </si>
  <si>
    <t>Caulerpaceae</t>
  </si>
  <si>
    <t>Caulerpa</t>
  </si>
  <si>
    <t>Caulerpa sertularioides</t>
  </si>
  <si>
    <t>Raikar, 2006 (a)</t>
  </si>
  <si>
    <t>http://irgu.unigoa.ac.in/drs/bitstream/handle/unigoa/3245/raikar_v_d_2006.pdf?sequence=1</t>
  </si>
  <si>
    <t>Dictyota dichotoma</t>
  </si>
  <si>
    <t>Padina tetrastromatica</t>
  </si>
  <si>
    <t>Solieria</t>
  </si>
  <si>
    <t>Solieria robusta</t>
  </si>
  <si>
    <t>Thallus section</t>
  </si>
  <si>
    <t>Raikar, 2006 (b)</t>
  </si>
  <si>
    <t>https://dl.nsf.gov.lk/items/9a592fe2-9fb8-409f-8730-10488d6d6c46</t>
  </si>
  <si>
    <t>https://dl.nsf.gov.lk/items/9a592fe2-9fb8-409f-8730-10488d6d6c43</t>
  </si>
  <si>
    <t>https://dl.nsf.gov.lk/items/9a592fe2-9fb8-409f-8730-10488d6d6c47</t>
  </si>
  <si>
    <t>Stoechospermum</t>
  </si>
  <si>
    <t>Stoechospermum marginatum</t>
  </si>
  <si>
    <t>Sargassum tenerrimum</t>
  </si>
  <si>
    <t>https://dl.nsf.gov.lk/items/9a592fe2-9fb8-409f-8730-10488d6d6c44</t>
  </si>
  <si>
    <t>https://dl.nsf.gov.lk/items/9a592fe2-9fb8-409f-8730-10488d6d6c45</t>
  </si>
  <si>
    <t>Xiphophora chondrophylla</t>
  </si>
  <si>
    <t>Sometimes concs did not go as high as 96 if saturation occured before then</t>
  </si>
  <si>
    <r>
      <t xml:space="preserve">Rees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 xml:space="preserve">, 2007 </t>
    </r>
  </si>
  <si>
    <t>https://doi.org/10.1007/s10750-006-0569-2</t>
  </si>
  <si>
    <t>Pterocladiaceae</t>
  </si>
  <si>
    <t>Pterocladiella</t>
  </si>
  <si>
    <t>Pterocladiella capillacea</t>
  </si>
  <si>
    <t xml:space="preserve">Intertidal  </t>
  </si>
  <si>
    <t>Caulacanthaceae</t>
  </si>
  <si>
    <t>Catenella</t>
  </si>
  <si>
    <t>Catenella nipae</t>
  </si>
  <si>
    <t>Does not list intervals</t>
  </si>
  <si>
    <r>
      <t xml:space="preserve">Runcie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2003</t>
    </r>
  </si>
  <si>
    <t>https://doi.org/10.1016/S0304-3770(03)00037-8</t>
  </si>
  <si>
    <t>Bostrychia scorpioides</t>
  </si>
  <si>
    <t>0 - 180</t>
  </si>
  <si>
    <r>
      <rPr>
        <sz val="11"/>
        <color rgb="FF000000"/>
        <rFont val="Aptos Narrow"/>
        <scheme val="minor"/>
      </rPr>
      <t xml:space="preserve">Sánchez de Pedro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2013</t>
    </r>
  </si>
  <si>
    <t>https://doi.org/10.2216/13-147.1</t>
  </si>
  <si>
    <t>Catenella caespitosa</t>
  </si>
  <si>
    <t>45 - 60</t>
  </si>
  <si>
    <t>30 - 45</t>
  </si>
  <si>
    <t>15 - 30</t>
  </si>
  <si>
    <t>Meristem Disc</t>
  </si>
  <si>
    <t>Sato &amp; Agatsuma, 2015</t>
  </si>
  <si>
    <t>https://doi.org/10.1007/s10811-015-0578-5</t>
  </si>
  <si>
    <r>
      <rPr>
        <sz val="11"/>
        <color rgb="FF000000"/>
        <rFont val="Aptos Narrow"/>
        <scheme val="minor"/>
      </rPr>
      <t xml:space="preserve">Sato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2016</t>
    </r>
  </si>
  <si>
    <t>https://doi.org/10.1007/s10811-016-0857-9</t>
  </si>
  <si>
    <t>Cladosiphon</t>
  </si>
  <si>
    <t>Cladosiphon okamuranus</t>
  </si>
  <si>
    <t>TIN/TIP 20</t>
  </si>
  <si>
    <r>
      <t xml:space="preserve">Sato </t>
    </r>
    <r>
      <rPr>
        <i/>
        <sz val="11"/>
        <color rgb="FF000000"/>
        <rFont val="Aptos Narrow"/>
        <scheme val="minor"/>
      </rPr>
      <t xml:space="preserve">et al, </t>
    </r>
    <r>
      <rPr>
        <sz val="11"/>
        <color rgb="FF000000"/>
        <rFont val="Aptos Narrow"/>
        <scheme val="minor"/>
      </rPr>
      <t>2022</t>
    </r>
  </si>
  <si>
    <t>https://doi.org/10.1007/s10811-022-02881-1</t>
  </si>
  <si>
    <t>Gracilaria corticata</t>
  </si>
  <si>
    <t xml:space="preserve">N </t>
  </si>
  <si>
    <t>High ambient</t>
  </si>
  <si>
    <t>Shrimp farm water</t>
  </si>
  <si>
    <t>Sawant &amp; Jaiswar 2024</t>
  </si>
  <si>
    <t>https://doi.org/10.1007/s44289-024-00007-8</t>
  </si>
  <si>
    <t>Gelidium latifolium</t>
  </si>
  <si>
    <t>Time course experiment</t>
  </si>
  <si>
    <t>Silkin &amp; Chubchikova, 2007</t>
  </si>
  <si>
    <t>https://doi.org/10.1134/S1062359007020082</t>
  </si>
  <si>
    <t xml:space="preserve">Gracilaria gracilis </t>
  </si>
  <si>
    <t xml:space="preserve">NA </t>
  </si>
  <si>
    <t>Smit, 2002</t>
  </si>
  <si>
    <t>10.1515/BOT.2002.019</t>
  </si>
  <si>
    <t xml:space="preserve">Gracilaria </t>
  </si>
  <si>
    <t>Gracilaria pacifica</t>
  </si>
  <si>
    <t>Constant (F/2)</t>
  </si>
  <si>
    <r>
      <rPr>
        <sz val="11"/>
        <color rgb="FF000000"/>
        <rFont val="Aptos Narrow"/>
        <scheme val="minor"/>
      </rPr>
      <t xml:space="preserve">Thomas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1987</t>
    </r>
  </si>
  <si>
    <t>https://doi.org/10.1007/BF00392795</t>
  </si>
  <si>
    <t>Fucus spiralis</t>
  </si>
  <si>
    <t>No listed conc</t>
  </si>
  <si>
    <t>No listed intervals</t>
  </si>
  <si>
    <t>Topinka, 1978</t>
  </si>
  <si>
    <t>https://doi.org/10.1111/j.1529-8817.1978.tb00292.x</t>
  </si>
  <si>
    <t>Sewage</t>
  </si>
  <si>
    <t>TIN/TIP 0.36</t>
  </si>
  <si>
    <r>
      <t xml:space="preserve">Torres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2004</t>
    </r>
  </si>
  <si>
    <t>https://doi.org/10.1023/B:HYDR.0000027686.63170.6c</t>
  </si>
  <si>
    <t>Bonnemaisoniales</t>
  </si>
  <si>
    <t>Bonnemaisoniaceae</t>
  </si>
  <si>
    <t>Asparagopsis</t>
  </si>
  <si>
    <t>Asparagopsis armata</t>
  </si>
  <si>
    <t>Tetrasporophyte Thalli</t>
  </si>
  <si>
    <t>Conc were 15, 75, 150, 300, 600 of all nitrogen sources combined (NH4Cl, KNO3, amino acids), incubated for 2h</t>
  </si>
  <si>
    <r>
      <rPr>
        <sz val="11"/>
        <color rgb="FF000000"/>
        <rFont val="Aptos Narrow"/>
        <scheme val="minor"/>
      </rPr>
      <t xml:space="preserve">Torres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2021</t>
    </r>
  </si>
  <si>
    <t>https://doi.org/10.1007/s10811-021-02604-y</t>
  </si>
  <si>
    <t>Cystoseira</t>
  </si>
  <si>
    <t xml:space="preserve">Cystoseira humilis </t>
  </si>
  <si>
    <t>180 - 240</t>
  </si>
  <si>
    <t>NO3:NH4 4.9 - 2.7</t>
  </si>
  <si>
    <t>Non constant Ratio</t>
  </si>
  <si>
    <t>TIN/TIP 4.6 - 3.2</t>
  </si>
  <si>
    <r>
      <rPr>
        <sz val="11"/>
        <color rgb="FF000000"/>
        <rFont val="Aptos Narrow"/>
        <scheme val="minor"/>
      </rPr>
      <t xml:space="preserve">Vaz-Pinto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2014</t>
    </r>
  </si>
  <si>
    <t>https://doi.org/10.1016/j.jembe.2014.02.001</t>
  </si>
  <si>
    <t>NO3:NH4 4.9 - 2.8</t>
  </si>
  <si>
    <t>NO3:NH4 4.9 - 2.9</t>
  </si>
  <si>
    <t>NO3:NH4 4.9 - 2.10</t>
  </si>
  <si>
    <t>NO3:NH4 4.9 - 2.11</t>
  </si>
  <si>
    <t>NO3:NH4 4.9 - 2.12</t>
  </si>
  <si>
    <t>Sargassum muticum</t>
  </si>
  <si>
    <t>240 - 300</t>
  </si>
  <si>
    <t>NO3:NH4 4.9 - 2.13</t>
  </si>
  <si>
    <t>NO3:NH4 4.9 - 2.14</t>
  </si>
  <si>
    <t>NO3:NH4 4.9 - 2.15</t>
  </si>
  <si>
    <t>NO3:NH4 4.9 - 2.16</t>
  </si>
  <si>
    <t>Ceramium rubrum</t>
  </si>
  <si>
    <t>TIN/TIP 1.666</t>
  </si>
  <si>
    <t>Walletinus, 1984</t>
  </si>
  <si>
    <t>https://doi.org/10.1007/BF02180189</t>
  </si>
  <si>
    <t>Ceramium tenuicorne</t>
  </si>
  <si>
    <t>Rhodomela</t>
  </si>
  <si>
    <t xml:space="preserve">Rhodomela confervoides </t>
  </si>
  <si>
    <t>Cladophora glomerata</t>
  </si>
  <si>
    <t>Acinetosporaceae</t>
  </si>
  <si>
    <t>Pylaiella</t>
  </si>
  <si>
    <t>Pylaiella littoralis</t>
  </si>
  <si>
    <t>Dictyosiphon</t>
  </si>
  <si>
    <t>Dictyosiphon foeniculaceus</t>
  </si>
  <si>
    <t>Elachista</t>
  </si>
  <si>
    <t>Elachista fucicola</t>
  </si>
  <si>
    <t>Eudesme</t>
  </si>
  <si>
    <t>Eudesme virescens</t>
  </si>
  <si>
    <t>Scytosiphonaceae</t>
  </si>
  <si>
    <t>Scytosiphon</t>
  </si>
  <si>
    <t>Scytosiphon lomentaria</t>
  </si>
  <si>
    <t>Proximal Section</t>
  </si>
  <si>
    <t>Thallus Base</t>
  </si>
  <si>
    <t>Furcellariaceae</t>
  </si>
  <si>
    <t>Furcellaria</t>
  </si>
  <si>
    <t>Furcellaria lumbricalis</t>
  </si>
  <si>
    <t>Phyllophora</t>
  </si>
  <si>
    <t>Phyllophora truncata</t>
  </si>
  <si>
    <t>Chordaceae</t>
  </si>
  <si>
    <t>Chorda</t>
  </si>
  <si>
    <t>Chorda filum</t>
  </si>
  <si>
    <t>Gracilaria tenuistipitata</t>
  </si>
  <si>
    <r>
      <t xml:space="preserve">Wang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2014</t>
    </r>
  </si>
  <si>
    <t>https://doi.org/10.1371/journal.pone.0108980</t>
  </si>
  <si>
    <t>20 - 30</t>
  </si>
  <si>
    <t>10 - 20</t>
  </si>
  <si>
    <t>0 - 10</t>
  </si>
  <si>
    <t xml:space="preserve">Habitat </t>
  </si>
  <si>
    <t xml:space="preserve">Season </t>
  </si>
  <si>
    <t>Time Interval</t>
  </si>
  <si>
    <t>Ks</t>
  </si>
  <si>
    <t>Vmax</t>
  </si>
  <si>
    <t xml:space="preserve">Converted Vmax </t>
  </si>
  <si>
    <t>Linear SE</t>
  </si>
  <si>
    <t>Max NH4+ Conc</t>
  </si>
  <si>
    <t>Conc note</t>
  </si>
  <si>
    <t>NH4+ Conc or Time Intervals</t>
  </si>
  <si>
    <t>Interval note</t>
  </si>
  <si>
    <t>Ammonium Source</t>
  </si>
  <si>
    <t>NO3 Addition</t>
  </si>
  <si>
    <t>Conc (NO3) (umol)</t>
  </si>
  <si>
    <t>NO3 to NH4 Relationship</t>
  </si>
  <si>
    <t>Listed Irradiance (umol)</t>
  </si>
  <si>
    <t>Irradiance (umol)</t>
  </si>
  <si>
    <t>Words used in searchs</t>
  </si>
  <si>
    <t>Caulerpa prolifera</t>
  </si>
  <si>
    <t>Ramet (frond with respective stolon and rhizoids)</t>
  </si>
  <si>
    <t>Conc were 0.5, 1, 3, 5, 10, 15, 25, 40, 60, 80, 100 and 200</t>
  </si>
  <si>
    <t>NH4Cl</t>
  </si>
  <si>
    <t>Synthetic 0</t>
  </si>
  <si>
    <t>Alexandre &amp; Santos, 2020</t>
  </si>
  <si>
    <t>https://doi.org/10.3354/meps13429</t>
  </si>
  <si>
    <t>nitrogen uptake macroalgae</t>
  </si>
  <si>
    <t>Chondrus</t>
  </si>
  <si>
    <t>Chondrus crispus</t>
  </si>
  <si>
    <t>Multiple Thalli</t>
  </si>
  <si>
    <t>Converted from ug</t>
  </si>
  <si>
    <t>Conc between 49.26-1064.85, intervals estimated from plot</t>
  </si>
  <si>
    <t xml:space="preserve">(NH₄)₂SO₄ </t>
  </si>
  <si>
    <t>Amat &amp; Braud, 1990</t>
  </si>
  <si>
    <t>https://doi.org/10.1007/BF00040272</t>
  </si>
  <si>
    <r>
      <rPr>
        <sz val="11"/>
        <color rgb="FF000000"/>
        <rFont val="Aptos Narrow"/>
      </rPr>
      <t xml:space="preserve">Barrow </t>
    </r>
    <r>
      <rPr>
        <i/>
        <sz val="11"/>
        <color rgb="FF000000"/>
        <rFont val="Aptos Narrow"/>
      </rPr>
      <t>et al,</t>
    </r>
    <r>
      <rPr>
        <sz val="11"/>
        <color rgb="FF000000"/>
        <rFont val="Aptos Narrow"/>
      </rPr>
      <t xml:space="preserve"> 2015</t>
    </r>
  </si>
  <si>
    <t>Conc were 4.4, 8.7, 3.8 (very little). Time intervals (5) every 2h for 8h.</t>
  </si>
  <si>
    <t>6.1, 28.7, 117.1</t>
  </si>
  <si>
    <t>0.6, 2.8, 3.1</t>
  </si>
  <si>
    <t>Braga &amp; Yoneshigue-Valentine, 1996</t>
  </si>
  <si>
    <t>Vertebrata decipiens</t>
  </si>
  <si>
    <t>Late winter, early spring</t>
  </si>
  <si>
    <t>Conc were 3.57, 7.14, 14.28, 28.57. Time intervals (9) of 15, 30, 60, 90, 120, 150, 180, 240, 360</t>
  </si>
  <si>
    <t>31.25 mmol PO4-P L1</t>
  </si>
  <si>
    <t>150 - 200</t>
  </si>
  <si>
    <t>Campbell, 1999</t>
  </si>
  <si>
    <t>Hincksia</t>
  </si>
  <si>
    <t>Hincksia sordida</t>
  </si>
  <si>
    <t>Conc were 3.57, 7.14, 14.28, 28.57. Also time intervals (9) of 15, 30, 60, 90, 120, 150, 180, 240, 360</t>
  </si>
  <si>
    <t>Low nutrient seawater</t>
  </si>
  <si>
    <t>Conc were 5, 10, 20, 30. Exp 5hrs</t>
  </si>
  <si>
    <t xml:space="preserve">Ambient seawater </t>
  </si>
  <si>
    <t>Conc were taken 2-3 times a week for 3 weeks</t>
  </si>
  <si>
    <t>Cohen and Neori, 1991</t>
  </si>
  <si>
    <t>10.1515/botm.1991.34.6.475</t>
  </si>
  <si>
    <t>Conc were 3.8, 4.4, 8.7. Also time intervals were 1 initially, then every 2 hours for 8 hours</t>
  </si>
  <si>
    <t>Conc were 2, 4, 8, 15, 30, 45, 60. Incubated for 90mins</t>
  </si>
  <si>
    <t>nmol·min−1·gdw−1</t>
  </si>
  <si>
    <t>Continuous</t>
  </si>
  <si>
    <t>Conc between 20-60. 12h incubation</t>
  </si>
  <si>
    <t>4-10uM</t>
  </si>
  <si>
    <t>https://doi.org/10.1111/j.1529-8817.1978.tb00297.x</t>
  </si>
  <si>
    <t>Conc were 5, 10, 20, 40, 80, 160, 240. Inital sample and final after 2h</t>
  </si>
  <si>
    <t>Highest listed conc, converted from mM</t>
  </si>
  <si>
    <t xml:space="preserve">Conc was 20, 200, 2000. Interval every 10mins for 3h (18 intervals). </t>
  </si>
  <si>
    <t>TIN/TIP 1/10</t>
  </si>
  <si>
    <t>Friedlander &amp; Dawes, 1985</t>
  </si>
  <si>
    <t>https://doi.org/10.1111/j.0022-3646.1985.00448.x</t>
  </si>
  <si>
    <t>Week 3</t>
  </si>
  <si>
    <t>mM</t>
  </si>
  <si>
    <t>μmol·h−1·g fw−1</t>
  </si>
  <si>
    <t xml:space="preserve">Pulse fed for 6h per week, for 4 weeks </t>
  </si>
  <si>
    <t>Week 2</t>
  </si>
  <si>
    <t>Week 0</t>
  </si>
  <si>
    <t>Pulse fed for 6h per week, for 4 weeks (4 time intervals)</t>
  </si>
  <si>
    <t>Week 1</t>
  </si>
  <si>
    <t>Spike 1 was conc 60, continuously monitored for 1-2hr til deplete, then spkie 2 repeated process</t>
  </si>
  <si>
    <t>Fujita, 1985</t>
  </si>
  <si>
    <t>https://doi.org/10.1016/0022-0981(85)90100-5</t>
  </si>
  <si>
    <t>Ulva spp. 3</t>
  </si>
  <si>
    <t>Ulva pertusa</t>
  </si>
  <si>
    <t>Conc between 5-200. Intervals estimated from plot</t>
  </si>
  <si>
    <r>
      <rPr>
        <sz val="11"/>
        <color rgb="FF000000"/>
        <rFont val="Aptos Narrow"/>
        <scheme val="minor"/>
      </rPr>
      <t xml:space="preserve">Gevaert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2007</t>
    </r>
  </si>
  <si>
    <t>https://doi.org/10.1007/s00227-006-0588-6</t>
  </si>
  <si>
    <t>mg·L-1</t>
  </si>
  <si>
    <t>mg·h−1·gdw−1</t>
  </si>
  <si>
    <t>Highest listed conc, from mg</t>
  </si>
  <si>
    <t>Conc were 1400.67, 7003.35, 14006.7, 79033.5</t>
  </si>
  <si>
    <t>NIT/AMM 1:1</t>
  </si>
  <si>
    <t>270 - 450</t>
  </si>
  <si>
    <t>Gordon et al, 1981</t>
  </si>
  <si>
    <t>https://researchportal.murdoch.edu.au/esploro/outputs/journalArticle/Effects-of-inorganic-phosphorus-and-nitrogen/991005540634507891/filesAndLinks?index=0</t>
  </si>
  <si>
    <t>Single whole juvenile sporophytes</t>
  </si>
  <si>
    <t xml:space="preserve">Biphasic </t>
  </si>
  <si>
    <t>Conc were 5, 10, 20 (other values were listed but multiple flask focused on)</t>
  </si>
  <si>
    <t>Conc were 5, 10, 25, 50, 100, 150. Initial sample, final after 1h</t>
  </si>
  <si>
    <t>Apical tip</t>
  </si>
  <si>
    <t>Conc 1-20, interval estimated from plots</t>
  </si>
  <si>
    <t>Conc were 2, 3.5, 5, 7.5, 10, 15, 20, 25, 30</t>
  </si>
  <si>
    <t>nitrogen, uptake kinetics, macroalgae, V max</t>
  </si>
  <si>
    <t>&lt;was only 1 page worth</t>
  </si>
  <si>
    <t xml:space="preserve">Conc were 5, 10, 25, 50, 100. </t>
  </si>
  <si>
    <r>
      <t xml:space="preserve">Herrero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2024</t>
    </r>
  </si>
  <si>
    <t>Pyropia yezoensis</t>
  </si>
  <si>
    <t>Conc were 0, 10, 50, 100, 200, 300, 500, 750. Time intervals 1-2h for 10h</t>
  </si>
  <si>
    <t>100 - 150</t>
  </si>
  <si>
    <r>
      <t xml:space="preserve">Kang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2012</t>
    </r>
  </si>
  <si>
    <t>https://doi.org/10.1007/s11802-013-1928-z</t>
  </si>
  <si>
    <t>Gracilaria incurvata</t>
  </si>
  <si>
    <t>Ecklonia</t>
  </si>
  <si>
    <t>Ecklonia cava</t>
  </si>
  <si>
    <t>Ulva compressa</t>
  </si>
  <si>
    <t>Conc were 0, 10, 50, 100, 200, 300, 500, 750. Also time intervals of 1-2h for 10h</t>
  </si>
  <si>
    <t xml:space="preserve">Subtidal </t>
  </si>
  <si>
    <t>Highest listed conc, from ug</t>
  </si>
  <si>
    <t>Conc were 140.067, 1750.84, 3501.68, 7003.35, 10505.03, 14006.7. Also time interval every 3-6h for 4 days</t>
  </si>
  <si>
    <t>100 ug K2HPO4+</t>
  </si>
  <si>
    <t>Kautsky, 1982</t>
  </si>
  <si>
    <t>https://doi.org/10.1016/0304-3770(82)90004-3</t>
  </si>
  <si>
    <t>Conc estimated from plot, were between 0-25. Incubation was between 5-7h</t>
  </si>
  <si>
    <t>Conc were 2, 4, 8, 16, 32, 48, 64. 1h incubation</t>
  </si>
  <si>
    <t>Inlet</t>
  </si>
  <si>
    <t>Spring/Summer</t>
  </si>
  <si>
    <t>Conc between 5-107 umol (converted from mg). Intervals every 15mins for 4h</t>
  </si>
  <si>
    <t>Lavery and McComb, 1991</t>
  </si>
  <si>
    <t>https://researchportal.murdoch.edu.au/esploro/outputs/journalArticle/The-nutritional-eco-physiology-of-Chaetomorpha-linum/991005545101107891#file-0</t>
  </si>
  <si>
    <t>Highest listed conc converted from mg</t>
  </si>
  <si>
    <t>Time intervals 0, 0.5, 1, 2, 3, 4, 6, 8, 10, 13</t>
  </si>
  <si>
    <r>
      <t xml:space="preserve">Li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2016</t>
    </r>
  </si>
  <si>
    <t>Conc were 5, 10, 20, 50, 100, 200. Also time intervals (5) 0, 30, 60, 120, 180 mins</t>
  </si>
  <si>
    <r>
      <t xml:space="preserve">Luo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2012</t>
    </r>
  </si>
  <si>
    <t>nitrogen, uptake, macroalgae, michaelis menten</t>
  </si>
  <si>
    <t>15–45, 45–77, 77–107, 107–165</t>
  </si>
  <si>
    <t xml:space="preserve">Estimated 7 time intervals from table, saturating between 15-165mins (4 intervals inside that period) but then linear from 165-348mins (3 intervals in that). Conc between 0.94–21.50. </t>
  </si>
  <si>
    <t>(NH4)2SO4</t>
  </si>
  <si>
    <t>Martinez and Rico, 2004</t>
  </si>
  <si>
    <t>165–225, 225–292, 292–348</t>
  </si>
  <si>
    <t>Highest listed conc in methods but plot looks 70um highest</t>
  </si>
  <si>
    <t>Conc were between 0.70-59.15. Also time intervals (5) 0, 15, 60, 120, 210</t>
  </si>
  <si>
    <r>
      <t xml:space="preserve">Martínez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2012</t>
    </r>
  </si>
  <si>
    <t xml:space="preserve">60 - 120 </t>
  </si>
  <si>
    <t xml:space="preserve">0 - 15 </t>
  </si>
  <si>
    <t>uM</t>
  </si>
  <si>
    <t>Highest listed conc, weird paper though</t>
  </si>
  <si>
    <t>Conc were 6, 25, 25, 40, 40. Also incubation of 0.80.</t>
  </si>
  <si>
    <t>Stripped seawater</t>
  </si>
  <si>
    <t>Time intervals every 10min for 60-90mins</t>
  </si>
  <si>
    <r>
      <t xml:space="preserve">Okazaki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2022</t>
    </r>
  </si>
  <si>
    <t>Conc between 15-40. Also time intervals every 10min for 60-120mins</t>
  </si>
  <si>
    <t>Cladophora vagabunda</t>
  </si>
  <si>
    <t xml:space="preserve">Conc were 5-50, Time interval 0.75h </t>
  </si>
  <si>
    <r>
      <t xml:space="preserve">Peckol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1994</t>
    </r>
  </si>
  <si>
    <t>https://doi.org/10.1007/BF00349487</t>
  </si>
  <si>
    <t>Assimilation</t>
  </si>
  <si>
    <t>Conc were 3.5-85, also triplicate samples every 15min til 90min, then every 30min til depleted (240-600mins)</t>
  </si>
  <si>
    <t>Surge</t>
  </si>
  <si>
    <t>Gracilaria vermiculophylla</t>
  </si>
  <si>
    <t>Estuary</t>
  </si>
  <si>
    <t>30-300mins</t>
  </si>
  <si>
    <t xml:space="preserve">Conc between 1-76. Time intervals 0, 15, 30, 45, 60 and then every 30 for 120-300mins (so 7-10 intervals). </t>
  </si>
  <si>
    <t>Pedersen &amp; Johnsen, 2017</t>
  </si>
  <si>
    <t>https://doi.org/10.1007/s00227-017-3197-7</t>
  </si>
  <si>
    <t>0-30mins</t>
  </si>
  <si>
    <t>Free floating in Fjord</t>
  </si>
  <si>
    <t>240mins</t>
  </si>
  <si>
    <t>Conc were 3, 7, 18, 36, 54, 72</t>
  </si>
  <si>
    <t>Pedersen, 1994</t>
  </si>
  <si>
    <t>https://doi.org/10.1111/j.0022-3646.1994.00980.x</t>
  </si>
  <si>
    <t>120mins</t>
  </si>
  <si>
    <t>60mins</t>
  </si>
  <si>
    <t>30mins</t>
  </si>
  <si>
    <t xml:space="preserve">Conc were 3, 7, 18, 36, 54, 72. </t>
  </si>
  <si>
    <t>15mins</t>
  </si>
  <si>
    <t>Stictosiphonia</t>
  </si>
  <si>
    <t>Stictosiphonia arbuscula</t>
  </si>
  <si>
    <t>Conc were 2, 4, 6, 8, 16, 32, 48, 64. Incubation of 30mins</t>
  </si>
  <si>
    <t>Conc were 2, 6, 8, 16, 32, 48, 64, 96. Higher 96 conc added and replace 4uM in summer exp. Incubation of 30mins</t>
  </si>
  <si>
    <t>https://drs.nio.res.in/drs/bitstream/handle/2264/8543/Ind_J_Geo_Mar_Sci_49_287a.pdf?sequence=1&amp;isAllowed=y</t>
  </si>
  <si>
    <t>Chordaria</t>
  </si>
  <si>
    <t>Chordaria flagelliformis</t>
  </si>
  <si>
    <t>μg at ·L-1</t>
  </si>
  <si>
    <t>Couldnt find</t>
  </si>
  <si>
    <t xml:space="preserve">Conc were % (from table). Also time intervals of every 3h for 24hrs (estimate from table) </t>
  </si>
  <si>
    <t>3 uM PO34-</t>
  </si>
  <si>
    <t>Probyn &amp; Chapman, 1982</t>
  </si>
  <si>
    <t>https://doi.org/10.1007/BF00394620</t>
  </si>
  <si>
    <t>Highest listed conc in methods, converted from ug, but plot looks 55ug highest</t>
  </si>
  <si>
    <t>Time intervals (estimated 7 from plot) every 15-20min for 60-90mins</t>
  </si>
  <si>
    <t>27-28</t>
  </si>
  <si>
    <t>Conc were 2, 4, 6, 8, 10, 20, 30, 40, 50, 60</t>
  </si>
  <si>
    <t>Raikar, 2006</t>
  </si>
  <si>
    <t>http://www.pgia.pdn.ac.lk/files/Annual_congress/journel/v18/7.pdf</t>
  </si>
  <si>
    <t>Fucus distichus</t>
  </si>
  <si>
    <t>Couldnt find intervals</t>
  </si>
  <si>
    <t>Rosenberg &amp; Ramus, 1984</t>
  </si>
  <si>
    <t>https://doi.org/10.1016/0304-3770(84)90008-1</t>
  </si>
  <si>
    <t>Summer - Winter</t>
  </si>
  <si>
    <t>8 to 18</t>
  </si>
  <si>
    <t>Continuous monitoring</t>
  </si>
  <si>
    <r>
      <t xml:space="preserve">Rosenberg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1984</t>
    </r>
  </si>
  <si>
    <t>https://doi.org/10.1016/0022-0981(84)90008-X</t>
  </si>
  <si>
    <t>Apical Segments</t>
  </si>
  <si>
    <t>Codium decorticatum</t>
  </si>
  <si>
    <t>Proximal segments</t>
  </si>
  <si>
    <t>Tentative intervals estimated from plot, also time intervals every 20-40 mins til depleted (4-5h)</t>
  </si>
  <si>
    <t>Rosenberg&amp; Paerl, 1981</t>
  </si>
  <si>
    <t>https://doi.org/10.1007/BF00386654</t>
  </si>
  <si>
    <t>Distal segments</t>
  </si>
  <si>
    <t xml:space="preserve">Intertidal </t>
  </si>
  <si>
    <t>Late autumn/winter/early spring</t>
  </si>
  <si>
    <t>20 (in lab)</t>
  </si>
  <si>
    <t>3 time intervals, 6, 12, 18mins. Conc was between 1-1200</t>
  </si>
  <si>
    <t>Runcie et al, 2003</t>
  </si>
  <si>
    <t>0-60</t>
  </si>
  <si>
    <t>Conc were 5, 10, 20, 40</t>
  </si>
  <si>
    <r>
      <t xml:space="preserve">Sánchez de Pedro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2013</t>
    </r>
  </si>
  <si>
    <t>120-180</t>
  </si>
  <si>
    <t>Middle disc</t>
  </si>
  <si>
    <t>Conc were 2, 5, 7.5, 15, 30, 60</t>
  </si>
  <si>
    <t>TIN/TIP 13</t>
  </si>
  <si>
    <t>TIN/TIP 15</t>
  </si>
  <si>
    <t>TIN/TIP 17</t>
  </si>
  <si>
    <t>Meristem disc</t>
  </si>
  <si>
    <t>TIN/TIP 16</t>
  </si>
  <si>
    <t>TIN/TIP 12</t>
  </si>
  <si>
    <t>TIN/TIP 14</t>
  </si>
  <si>
    <t>TIN/TIP 11</t>
  </si>
  <si>
    <t>Conc were 0.5, 2, 5, 10, 15, 30</t>
  </si>
  <si>
    <r>
      <t xml:space="preserve">Sato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2016</t>
    </r>
  </si>
  <si>
    <t>Conc were 0.5, 2, 5, 10, 15, 3</t>
  </si>
  <si>
    <t>Conc were 0.5, 2, 5, 10, 20, 50</t>
  </si>
  <si>
    <t>Sargassum baccularia</t>
  </si>
  <si>
    <t>Conc were 1/0.01, 5/0.5, 10/1, 22/2.2 (ammonium/phosphate)</t>
  </si>
  <si>
    <t>Schaffelke &amp; Klumpp, 1998</t>
  </si>
  <si>
    <t>https://doi.org/10.3354/meps164199</t>
  </si>
  <si>
    <t>Seirococcaceae</t>
  </si>
  <si>
    <t>Phyllospora</t>
  </si>
  <si>
    <t>Phyllospora comosa</t>
  </si>
  <si>
    <t>Apical blade</t>
  </si>
  <si>
    <t>Spring - Autumn</t>
  </si>
  <si>
    <t>Conc were 2, 10, 20, 40, 80, 160, 240</t>
  </si>
  <si>
    <r>
      <rPr>
        <sz val="11"/>
        <color rgb="FF000000"/>
        <rFont val="Aptos Narrow"/>
        <scheme val="minor"/>
      </rPr>
      <t xml:space="preserve">Smart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2022</t>
    </r>
  </si>
  <si>
    <t>https://doi.org/10.1007/s10811-022-02743-w</t>
  </si>
  <si>
    <t>Ecklonia radiata</t>
  </si>
  <si>
    <r>
      <t xml:space="preserve">Smart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2022</t>
    </r>
  </si>
  <si>
    <t>Lessonia</t>
  </si>
  <si>
    <t>Lessonia corrugata</t>
  </si>
  <si>
    <t>Samples taken over time intervals (not specified) until deplete</t>
  </si>
  <si>
    <t>Vidalia</t>
  </si>
  <si>
    <t>Vidalia colensoi</t>
  </si>
  <si>
    <t>Winter/Spring</t>
  </si>
  <si>
    <t>Rough estimate from plot.Conc were between 10-100, as well as 150 and 200. Incubation 60mins, samples taken before algae and after 60mins</t>
  </si>
  <si>
    <t>Taylor &amp; Rees, 1999</t>
  </si>
  <si>
    <t>https://doi.org/10.1046/j.1529-8817.1999.3540740.x</t>
  </si>
  <si>
    <t>Ulva spp. 2</t>
  </si>
  <si>
    <t>Porphyra</t>
  </si>
  <si>
    <t>Porphyra spp.</t>
  </si>
  <si>
    <t>Conc between 5-100uM</t>
  </si>
  <si>
    <t xml:space="preserve">Ambient </t>
  </si>
  <si>
    <r>
      <rPr>
        <sz val="11"/>
        <color rgb="FF000000"/>
        <rFont val="Aptos Narrow"/>
      </rPr>
      <t xml:space="preserve">Taylor </t>
    </r>
    <r>
      <rPr>
        <i/>
        <sz val="11"/>
        <color rgb="FF000000"/>
        <rFont val="Aptos Narrow"/>
      </rPr>
      <t xml:space="preserve">et al, </t>
    </r>
    <r>
      <rPr>
        <sz val="11"/>
        <color rgb="FF000000"/>
        <rFont val="Aptos Narrow"/>
      </rPr>
      <t>1998</t>
    </r>
  </si>
  <si>
    <t>https://doi.org/10.3354/meps169143</t>
  </si>
  <si>
    <t>Ulva spp. 4</t>
  </si>
  <si>
    <t>Estimated from plot. 15uM saturates, more than 15 linear</t>
  </si>
  <si>
    <t>Incubated for 10mins</t>
  </si>
  <si>
    <r>
      <rPr>
        <sz val="11"/>
        <color rgb="FF000000"/>
        <rFont val="Aptos Narrow"/>
        <scheme val="minor"/>
      </rPr>
      <t xml:space="preserve">Thomas </t>
    </r>
    <r>
      <rPr>
        <i/>
        <sz val="11"/>
        <color rgb="FF000000"/>
        <rFont val="Aptos Narrow"/>
        <scheme val="minor"/>
      </rPr>
      <t xml:space="preserve">et al, </t>
    </r>
    <r>
      <rPr>
        <sz val="11"/>
        <color rgb="FF000000"/>
        <rFont val="Aptos Narrow"/>
        <scheme val="minor"/>
      </rPr>
      <t>1985</t>
    </r>
  </si>
  <si>
    <t>https://doi.org/10.1007/BF00392496</t>
  </si>
  <si>
    <t>Germling (3 wks old)</t>
  </si>
  <si>
    <t>3--5</t>
  </si>
  <si>
    <t>μmol·L-1, averaged 3 and 5 to get converted Ks of 4</t>
  </si>
  <si>
    <t>Estimated from plot. 20uM saturates, more than 20uM linear</t>
  </si>
  <si>
    <t>Incubated for 30mins</t>
  </si>
  <si>
    <t>Continuous monitorign for 40mins</t>
  </si>
  <si>
    <r>
      <t xml:space="preserve">Thomas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1987</t>
    </r>
  </si>
  <si>
    <t>Apical segments</t>
  </si>
  <si>
    <t>Estimated from plot</t>
  </si>
  <si>
    <t xml:space="preserve">Couldn't find conc or time intervals, </t>
  </si>
  <si>
    <t>Time intervals at 0, 30, 60, 90, 120, 360, 480. Conc of sewage 2.5, 5, 10, 20%, conc between 34.3–217.5</t>
  </si>
  <si>
    <t xml:space="preserve">TIN/TIP 0.36 </t>
  </si>
  <si>
    <t>Time intervals (6) were 0, 45, 105, 225, 345, 465</t>
  </si>
  <si>
    <t>Gracilariopsis</t>
  </si>
  <si>
    <t>Gracilariopsis lemaneiformis</t>
  </si>
  <si>
    <t>Conc were 50, 100, 200, sampled at 0, 2, 4, 6hr. Then transferred to N deplete medium and sampled at 3, 5, 24, 48hr</t>
  </si>
  <si>
    <t>Artificial Seawater</t>
  </si>
  <si>
    <r>
      <rPr>
        <sz val="11"/>
        <color rgb="FF000000"/>
        <rFont val="Aptos Narrow"/>
        <scheme val="minor"/>
      </rPr>
      <t xml:space="preserve">Vergara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1995</t>
    </r>
  </si>
  <si>
    <t>https://doi.org/10.3354/meps122253</t>
  </si>
  <si>
    <t>Acrosiphoniales</t>
  </si>
  <si>
    <t>Acrosiphoniaceae</t>
  </si>
  <si>
    <t>Acrosiphonia</t>
  </si>
  <si>
    <t>Acrosiphonia arcta</t>
  </si>
  <si>
    <t>Conc were 10, 25, 50, 100</t>
  </si>
  <si>
    <t>Wallentinus, 1984</t>
  </si>
  <si>
    <t>Ectocarpaceae</t>
  </si>
  <si>
    <t>Ectocarpus</t>
  </si>
  <si>
    <t>Ectocarpus siliculosus</t>
  </si>
  <si>
    <t>Thallus base</t>
  </si>
  <si>
    <t>Early summer</t>
  </si>
  <si>
    <t>Ulva ahlneriana</t>
  </si>
  <si>
    <t>Free floating in lake</t>
  </si>
  <si>
    <t>0-10mins</t>
  </si>
  <si>
    <t>Conc were 10, 20, 40, 60, 80, 100. Also 4 time intervals 10, 20, 30, 60 mins</t>
  </si>
  <si>
    <r>
      <rPr>
        <sz val="11"/>
        <color rgb="FF000000"/>
        <rFont val="Aptos Narrow"/>
        <scheme val="minor"/>
      </rPr>
      <t xml:space="preserve">Wang </t>
    </r>
    <r>
      <rPr>
        <i/>
        <sz val="11"/>
        <color rgb="FF000000"/>
        <rFont val="Aptos Narrow"/>
        <scheme val="minor"/>
      </rPr>
      <t>et al</t>
    </r>
    <r>
      <rPr>
        <sz val="11"/>
        <color rgb="FF000000"/>
        <rFont val="Aptos Narrow"/>
        <scheme val="minor"/>
      </rPr>
      <t>,  2014</t>
    </r>
  </si>
  <si>
    <t>10-20mins</t>
  </si>
  <si>
    <t>20-30mins</t>
  </si>
  <si>
    <t>30-60mins</t>
  </si>
  <si>
    <t>6 to 9</t>
  </si>
  <si>
    <t>Converted from 10^-2M to umol</t>
  </si>
  <si>
    <t>Intervals every 5-15min for 120mins</t>
  </si>
  <si>
    <t>Methylamine hydrochloride</t>
  </si>
  <si>
    <t>Wheeler, 1979</t>
  </si>
  <si>
    <t>https://doi.org/10.1111/j.1529-8817.1979.tb02954.x</t>
  </si>
  <si>
    <t>Caulerpa cupressoides</t>
  </si>
  <si>
    <t>26 to 28</t>
  </si>
  <si>
    <t>Conc were 40, 80, 140, 180, 240, 300. Also time intervals of .5, 1.5, 3, 4.5, 6h</t>
  </si>
  <si>
    <t>Williams &amp; Fisher, 1985</t>
  </si>
  <si>
    <t>https://doi.org/10.1111/j.0022-3646.1985.00287.x</t>
  </si>
  <si>
    <t>DIN</t>
  </si>
  <si>
    <t>Ammonium</t>
  </si>
  <si>
    <t>Nitrate</t>
  </si>
  <si>
    <t>https://doi.org/10.3354/meps209099</t>
  </si>
  <si>
    <t>https://doi.org/10.3354/meps234111</t>
  </si>
  <si>
    <t>https://doi.org/10.1515/botm.1981.24.2.93</t>
  </si>
  <si>
    <t>https://doi.org/10.1515/9783112328101-028</t>
  </si>
  <si>
    <t>https://www.cabidigitallibrary.org/doi/full/10.5555/20073049444</t>
  </si>
  <si>
    <t>Meta Data</t>
  </si>
  <si>
    <t>General Information and Methodology for Search and Data Handling</t>
  </si>
  <si>
    <t>Spreadsheet Contains:</t>
  </si>
  <si>
    <t>Sheet 1: Meta Data</t>
  </si>
  <si>
    <t>Sheet 2: Nitrate</t>
  </si>
  <si>
    <t>First worked by Harry</t>
  </si>
  <si>
    <t>Sheet 3: Ammonium</t>
  </si>
  <si>
    <t>First worked by Tamzin, then by Harry</t>
  </si>
  <si>
    <t>Articulated Calcareous</t>
  </si>
  <si>
    <t>Rosenberg et al, 1984</t>
  </si>
  <si>
    <t>Rosenberg &amp; Paerl,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</si>
</sst>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scheme val="minor"/>
    </font>
    <font>
      <i/>
      <sz val="11"/>
      <color rgb="FF000000"/>
      <name val="Aptos Narrow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Display"/>
      <scheme val="major"/>
    </font>
    <font>
      <i/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sz val="3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</font>
    <font>
      <sz val="11"/>
      <color rgb="FF222222"/>
      <name val="Merriweather Sans"/>
      <charset val="1"/>
    </font>
    <font>
      <b/>
      <sz val="14"/>
      <color rgb="FF222222"/>
      <name val="Merriweather Sans"/>
    </font>
    <font>
      <sz val="11"/>
      <color rgb="FF000000"/>
      <name val="Aptos Narrow"/>
      <family val="2"/>
    </font>
    <font>
      <sz val="11"/>
      <color rgb="FF242424"/>
      <name val="Aptos Narrow"/>
      <scheme val="minor"/>
    </font>
    <font>
      <sz val="11"/>
      <color rgb="FF222222"/>
      <name val="Aptos Narrow"/>
      <scheme val="minor"/>
    </font>
    <font>
      <i/>
      <sz val="11"/>
      <color rgb="FF000000"/>
      <name val="Aptos Narrow"/>
      <family val="2"/>
      <scheme val="minor"/>
    </font>
    <font>
      <sz val="11"/>
      <color rgb="FF000000"/>
      <name val="Aptos Narrow"/>
    </font>
    <font>
      <i/>
      <sz val="11"/>
      <color rgb="FF000000"/>
      <name val="Aptos Narrow"/>
    </font>
  </fonts>
  <fills count="1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C61A"/>
        <bgColor indexed="64"/>
      </patternFill>
    </fill>
    <fill>
      <patternFill patternType="solid">
        <fgColor rgb="FFFFD24A"/>
        <bgColor indexed="64"/>
      </patternFill>
    </fill>
    <fill>
      <patternFill patternType="solid">
        <fgColor rgb="FFEDC774"/>
        <bgColor indexed="64"/>
      </patternFill>
    </fill>
    <fill>
      <patternFill patternType="solid">
        <fgColor rgb="FF9AA31D"/>
        <bgColor indexed="64"/>
      </patternFill>
    </fill>
    <fill>
      <patternFill patternType="solid">
        <fgColor rgb="FFD99307"/>
        <bgColor indexed="64"/>
      </patternFill>
    </fill>
    <fill>
      <patternFill patternType="solid">
        <fgColor rgb="FF87740B"/>
        <bgColor indexed="64"/>
      </patternFill>
    </fill>
    <fill>
      <patternFill patternType="solid">
        <fgColor rgb="FFC1C408"/>
        <bgColor indexed="64"/>
      </patternFill>
    </fill>
    <fill>
      <patternFill patternType="solid">
        <fgColor rgb="FFF7D059"/>
        <bgColor indexed="64"/>
      </patternFill>
    </fill>
    <fill>
      <patternFill patternType="solid">
        <fgColor rgb="FFF75757"/>
        <bgColor indexed="64"/>
      </patternFill>
    </fill>
    <fill>
      <patternFill patternType="solid">
        <fgColor rgb="FFF5BCB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2626"/>
        <bgColor indexed="64"/>
      </patternFill>
    </fill>
    <fill>
      <patternFill patternType="solid">
        <fgColor rgb="FFCC6464"/>
        <bgColor indexed="64"/>
      </patternFill>
    </fill>
    <fill>
      <patternFill patternType="solid">
        <fgColor rgb="FFE8A0A0"/>
        <bgColor indexed="64"/>
      </patternFill>
    </fill>
    <fill>
      <patternFill patternType="solid">
        <fgColor rgb="FFF5663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A7070"/>
        <bgColor indexed="64"/>
      </patternFill>
    </fill>
    <fill>
      <patternFill patternType="solid">
        <fgColor rgb="FFFC2D2D"/>
        <bgColor indexed="64"/>
      </patternFill>
    </fill>
    <fill>
      <patternFill patternType="solid">
        <fgColor rgb="FFF57438"/>
        <bgColor indexed="64"/>
      </patternFill>
    </fill>
    <fill>
      <patternFill patternType="solid">
        <fgColor rgb="FFFC976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5DE98"/>
        <bgColor indexed="64"/>
      </patternFill>
    </fill>
    <fill>
      <patternFill patternType="solid">
        <fgColor rgb="FFFAD978"/>
        <bgColor indexed="64"/>
      </patternFill>
    </fill>
    <fill>
      <patternFill patternType="solid">
        <fgColor rgb="FFFAD25A"/>
        <bgColor indexed="64"/>
      </patternFill>
    </fill>
    <fill>
      <patternFill patternType="solid">
        <fgColor rgb="FFFAC72D"/>
        <bgColor indexed="64"/>
      </patternFill>
    </fill>
    <fill>
      <patternFill patternType="solid">
        <fgColor rgb="FFFCBF05"/>
        <bgColor indexed="64"/>
      </patternFill>
    </fill>
    <fill>
      <patternFill patternType="solid">
        <fgColor rgb="FFFA7841"/>
        <bgColor indexed="64"/>
      </patternFill>
    </fill>
    <fill>
      <patternFill patternType="solid">
        <fgColor rgb="FFFC4F05"/>
        <bgColor indexed="64"/>
      </patternFill>
    </fill>
    <fill>
      <patternFill patternType="solid">
        <fgColor rgb="FFC79E2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BDBD1E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13737"/>
        <bgColor indexed="64"/>
      </patternFill>
    </fill>
    <fill>
      <patternFill patternType="solid">
        <fgColor rgb="FFFC8653"/>
        <bgColor indexed="64"/>
      </patternFill>
    </fill>
    <fill>
      <patternFill patternType="solid">
        <fgColor rgb="FFEA545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FFAEB"/>
        <bgColor indexed="64"/>
      </patternFill>
    </fill>
    <fill>
      <patternFill patternType="solid">
        <fgColor rgb="FF65D439"/>
        <bgColor indexed="64"/>
      </patternFill>
    </fill>
    <fill>
      <patternFill patternType="solid">
        <fgColor rgb="FFFA580C"/>
        <bgColor indexed="64"/>
      </patternFill>
    </fill>
    <fill>
      <patternFill patternType="solid">
        <fgColor rgb="FF82E391"/>
        <bgColor indexed="64"/>
      </patternFill>
    </fill>
    <fill>
      <patternFill patternType="solid">
        <fgColor rgb="FF3BCC02"/>
        <bgColor indexed="64"/>
      </patternFill>
    </fill>
    <fill>
      <patternFill patternType="solid">
        <fgColor rgb="FFD6C619"/>
        <bgColor indexed="64"/>
      </patternFill>
    </fill>
    <fill>
      <patternFill patternType="solid">
        <fgColor rgb="FFFCDA74"/>
        <bgColor indexed="64"/>
      </patternFill>
    </fill>
    <fill>
      <patternFill patternType="solid">
        <fgColor rgb="FFD89305"/>
        <bgColor indexed="64"/>
      </patternFill>
    </fill>
    <fill>
      <patternFill patternType="solid">
        <fgColor rgb="FF9AA31E"/>
        <bgColor indexed="64"/>
      </patternFill>
    </fill>
    <fill>
      <patternFill patternType="solid">
        <fgColor rgb="FF877409"/>
        <bgColor indexed="64"/>
      </patternFill>
    </fill>
    <fill>
      <patternFill patternType="solid">
        <fgColor rgb="FFFAD155"/>
        <bgColor indexed="64"/>
      </patternFill>
    </fill>
    <fill>
      <patternFill patternType="solid">
        <fgColor rgb="FFFADC82"/>
        <bgColor indexed="64"/>
      </patternFill>
    </fill>
    <fill>
      <patternFill patternType="solid">
        <fgColor rgb="FFCC6364"/>
        <bgColor indexed="64"/>
      </patternFill>
    </fill>
    <fill>
      <patternFill patternType="solid">
        <fgColor rgb="FFFC4E07"/>
        <bgColor indexed="64"/>
      </patternFill>
    </fill>
    <fill>
      <patternFill patternType="solid">
        <fgColor rgb="FFF65757"/>
        <bgColor indexed="64"/>
      </patternFill>
    </fill>
    <fill>
      <patternFill patternType="solid">
        <fgColor rgb="FFF6BCBC"/>
        <bgColor indexed="64"/>
      </patternFill>
    </fill>
    <fill>
      <patternFill patternType="solid">
        <fgColor rgb="FFFD2C2D"/>
        <bgColor indexed="64"/>
      </patternFill>
    </fill>
    <fill>
      <patternFill patternType="solid">
        <fgColor rgb="FFF77D4D"/>
        <bgColor indexed="64"/>
      </patternFill>
    </fill>
    <fill>
      <patternFill patternType="solid">
        <fgColor rgb="FF92D051"/>
        <bgColor indexed="64"/>
      </patternFill>
    </fill>
    <fill>
      <patternFill patternType="solid">
        <fgColor rgb="FF4BBF21"/>
        <bgColor indexed="64"/>
      </patternFill>
    </fill>
    <fill>
      <patternFill patternType="solid">
        <fgColor rgb="FFABF58C"/>
        <bgColor indexed="64"/>
      </patternFill>
    </fill>
    <fill>
      <patternFill patternType="solid">
        <fgColor rgb="FF2D800A"/>
        <bgColor indexed="64"/>
      </patternFill>
    </fill>
    <fill>
      <patternFill patternType="solid">
        <fgColor rgb="FF83F054"/>
        <bgColor indexed="64"/>
      </patternFill>
    </fill>
    <fill>
      <patternFill patternType="solid">
        <fgColor rgb="FFC9FCB6"/>
        <bgColor indexed="64"/>
      </patternFill>
    </fill>
    <fill>
      <patternFill patternType="solid">
        <fgColor rgb="FFB2FC97"/>
        <bgColor indexed="64"/>
      </patternFill>
    </fill>
    <fill>
      <patternFill patternType="solid">
        <fgColor rgb="FFF7E9BC"/>
        <bgColor indexed="64"/>
      </patternFill>
    </fill>
    <fill>
      <patternFill patternType="solid">
        <fgColor rgb="FFF56E38"/>
        <bgColor indexed="64"/>
      </patternFill>
    </fill>
    <fill>
      <patternFill patternType="solid">
        <fgColor rgb="FFF7723E"/>
        <bgColor indexed="64"/>
      </patternFill>
    </fill>
    <fill>
      <patternFill patternType="solid">
        <fgColor rgb="FFFA875A"/>
        <bgColor indexed="64"/>
      </patternFill>
    </fill>
    <fill>
      <patternFill patternType="solid">
        <fgColor rgb="FFF7A888"/>
        <bgColor indexed="64"/>
      </patternFill>
    </fill>
    <fill>
      <patternFill patternType="solid">
        <fgColor rgb="FFF96B32"/>
        <bgColor indexed="64"/>
      </patternFill>
    </fill>
    <fill>
      <patternFill patternType="solid">
        <fgColor rgb="FFFA5E20"/>
        <bgColor indexed="64"/>
      </patternFill>
    </fill>
    <fill>
      <patternFill patternType="solid">
        <fgColor rgb="FFFA8557"/>
        <bgColor indexed="64"/>
      </patternFill>
    </fill>
    <fill>
      <patternFill patternType="solid">
        <fgColor rgb="FFFAC2AC"/>
        <bgColor indexed="64"/>
      </patternFill>
    </fill>
    <fill>
      <patternFill patternType="solid">
        <fgColor rgb="FFB5E5A1"/>
        <bgColor indexed="64"/>
      </patternFill>
    </fill>
    <fill>
      <patternFill patternType="solid">
        <fgColor rgb="FF9AE37B"/>
        <bgColor indexed="64"/>
      </patternFill>
    </fill>
    <fill>
      <patternFill patternType="solid">
        <fgColor rgb="FF7FE653"/>
        <bgColor indexed="64"/>
      </patternFill>
    </fill>
    <fill>
      <patternFill patternType="solid">
        <fgColor rgb="FF6FE63C"/>
        <bgColor indexed="64"/>
      </patternFill>
    </fill>
    <fill>
      <patternFill patternType="solid">
        <fgColor rgb="FF48B818"/>
        <bgColor indexed="64"/>
      </patternFill>
    </fill>
    <fill>
      <patternFill patternType="solid">
        <fgColor rgb="FF40A315"/>
        <bgColor indexed="64"/>
      </patternFill>
    </fill>
    <fill>
      <patternFill patternType="solid">
        <fgColor rgb="FF3A9413"/>
        <bgColor indexed="64"/>
      </patternFill>
    </fill>
    <fill>
      <patternFill patternType="solid">
        <fgColor rgb="FF328210"/>
        <bgColor indexed="64"/>
      </patternFill>
    </fill>
    <fill>
      <patternFill patternType="solid">
        <fgColor rgb="FFF7E8B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E24F"/>
        <bgColor indexed="64"/>
      </patternFill>
    </fill>
    <fill>
      <patternFill patternType="solid">
        <fgColor rgb="FFDED252"/>
        <bgColor indexed="64"/>
      </patternFill>
    </fill>
    <fill>
      <patternFill patternType="solid">
        <fgColor rgb="FFF5B79F"/>
        <bgColor indexed="64"/>
      </patternFill>
    </fill>
    <fill>
      <patternFill patternType="solid">
        <fgColor rgb="FFDEA704"/>
        <bgColor indexed="64"/>
      </patternFill>
    </fill>
    <fill>
      <patternFill patternType="solid">
        <fgColor rgb="FF4EBA27"/>
        <bgColor indexed="64"/>
      </patternFill>
    </fill>
    <fill>
      <patternFill patternType="solid">
        <fgColor rgb="FF205908"/>
        <bgColor indexed="64"/>
      </patternFill>
    </fill>
    <fill>
      <patternFill patternType="solid">
        <fgColor rgb="FFBF0001"/>
        <bgColor indexed="64"/>
      </patternFill>
    </fill>
    <fill>
      <patternFill patternType="solid">
        <fgColor rgb="FFFC7D42"/>
        <bgColor indexed="64"/>
      </patternFill>
    </fill>
    <fill>
      <patternFill patternType="solid">
        <fgColor rgb="FFF54545"/>
        <bgColor indexed="64"/>
      </patternFill>
    </fill>
    <fill>
      <patternFill patternType="solid">
        <fgColor rgb="FFBD951E"/>
        <bgColor indexed="64"/>
      </patternFill>
    </fill>
    <fill>
      <patternFill patternType="solid">
        <fgColor rgb="FFE0B83F"/>
        <bgColor indexed="64"/>
      </patternFill>
    </fill>
    <fill>
      <patternFill patternType="solid">
        <fgColor rgb="FF1C3D0E"/>
        <bgColor indexed="64"/>
      </patternFill>
    </fill>
    <fill>
      <patternFill patternType="solid">
        <fgColor rgb="FF733636"/>
        <bgColor indexed="64"/>
      </patternFill>
    </fill>
    <fill>
      <patternFill patternType="solid">
        <fgColor rgb="FF85320F"/>
        <bgColor indexed="64"/>
      </patternFill>
    </fill>
    <fill>
      <patternFill patternType="solid">
        <fgColor rgb="FFE93F33"/>
        <bgColor indexed="64"/>
      </patternFill>
    </fill>
    <fill>
      <patternFill patternType="solid">
        <fgColor rgb="FFF09667"/>
        <bgColor indexed="64"/>
      </patternFill>
    </fill>
    <fill>
      <patternFill patternType="solid">
        <fgColor rgb="FFF2A788"/>
        <bgColor indexed="64"/>
      </patternFill>
    </fill>
    <fill>
      <patternFill patternType="solid">
        <fgColor rgb="FFB04D4D"/>
        <bgColor indexed="64"/>
      </patternFill>
    </fill>
    <fill>
      <patternFill patternType="solid">
        <fgColor rgb="FFE35454"/>
        <bgColor indexed="64"/>
      </patternFill>
    </fill>
    <fill>
      <patternFill patternType="solid">
        <fgColor rgb="FFD11B1B"/>
        <bgColor indexed="64"/>
      </patternFill>
    </fill>
    <fill>
      <patternFill patternType="solid">
        <fgColor rgb="FFE0520B"/>
        <bgColor indexed="64"/>
      </patternFill>
    </fill>
    <fill>
      <patternFill patternType="solid">
        <fgColor rgb="FFFAC2AB"/>
        <bgColor indexed="64"/>
      </patternFill>
    </fill>
    <fill>
      <patternFill patternType="solid">
        <fgColor rgb="FFFC6262"/>
        <bgColor indexed="64"/>
      </patternFill>
    </fill>
    <fill>
      <patternFill patternType="solid">
        <fgColor rgb="FFB3FCD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9">
    <xf numFmtId="0" fontId="0" fillId="0" borderId="0" xfId="0"/>
    <xf numFmtId="0" fontId="2" fillId="0" borderId="0" xfId="1"/>
    <xf numFmtId="0" fontId="5" fillId="0" borderId="0" xfId="0" applyFont="1"/>
    <xf numFmtId="0" fontId="2" fillId="0" borderId="0" xfId="1" applyFill="1"/>
    <xf numFmtId="0" fontId="3" fillId="0" borderId="0" xfId="0" applyFont="1"/>
    <xf numFmtId="0" fontId="0" fillId="2" borderId="0" xfId="0" applyFill="1"/>
    <xf numFmtId="0" fontId="0" fillId="3" borderId="0" xfId="0" applyFill="1"/>
    <xf numFmtId="0" fontId="7" fillId="0" borderId="0" xfId="0" applyFont="1"/>
    <xf numFmtId="0" fontId="9" fillId="0" borderId="0" xfId="1" applyFont="1"/>
    <xf numFmtId="0" fontId="9" fillId="0" borderId="0" xfId="1" applyFont="1" applyFill="1"/>
    <xf numFmtId="0" fontId="6" fillId="0" borderId="0" xfId="0" applyFont="1"/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6" borderId="0" xfId="0" applyFill="1"/>
    <xf numFmtId="0" fontId="0" fillId="10" borderId="0" xfId="0" applyFill="1"/>
    <xf numFmtId="0" fontId="0" fillId="15" borderId="0" xfId="0" applyFill="1"/>
    <xf numFmtId="0" fontId="0" fillId="13" borderId="0" xfId="0" applyFill="1"/>
    <xf numFmtId="0" fontId="0" fillId="12" borderId="0" xfId="0" applyFill="1"/>
    <xf numFmtId="0" fontId="0" fillId="17" borderId="0" xfId="0" applyFill="1"/>
    <xf numFmtId="0" fontId="0" fillId="11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6" borderId="0" xfId="0" applyFill="1"/>
    <xf numFmtId="0" fontId="0" fillId="27" borderId="0" xfId="0" applyFill="1"/>
    <xf numFmtId="0" fontId="0" fillId="29" borderId="0" xfId="0" applyFill="1"/>
    <xf numFmtId="0" fontId="0" fillId="28" borderId="0" xfId="0" applyFill="1"/>
    <xf numFmtId="0" fontId="8" fillId="31" borderId="0" xfId="0" applyFont="1" applyFill="1"/>
    <xf numFmtId="0" fontId="8" fillId="9" borderId="0" xfId="0" applyFont="1" applyFill="1"/>
    <xf numFmtId="0" fontId="5" fillId="6" borderId="0" xfId="0" applyFont="1" applyFill="1"/>
    <xf numFmtId="0" fontId="5" fillId="9" borderId="0" xfId="0" applyFont="1" applyFill="1"/>
    <xf numFmtId="0" fontId="8" fillId="6" borderId="0" xfId="0" applyFont="1" applyFill="1"/>
    <xf numFmtId="0" fontId="8" fillId="32" borderId="0" xfId="0" applyFont="1" applyFill="1"/>
    <xf numFmtId="0" fontId="8" fillId="33" borderId="0" xfId="0" applyFont="1" applyFill="1"/>
    <xf numFmtId="0" fontId="8" fillId="34" borderId="0" xfId="0" applyFont="1" applyFill="1"/>
    <xf numFmtId="0" fontId="8" fillId="35" borderId="0" xfId="0" applyFont="1" applyFill="1"/>
    <xf numFmtId="0" fontId="8" fillId="36" borderId="0" xfId="0" applyFont="1" applyFill="1"/>
    <xf numFmtId="0" fontId="8" fillId="37" borderId="0" xfId="0" applyFont="1" applyFill="1"/>
    <xf numFmtId="0" fontId="4" fillId="33" borderId="0" xfId="0" applyFont="1" applyFill="1"/>
    <xf numFmtId="0" fontId="5" fillId="33" borderId="0" xfId="0" applyFont="1" applyFill="1"/>
    <xf numFmtId="0" fontId="5" fillId="37" borderId="0" xfId="0" applyFont="1" applyFill="1"/>
    <xf numFmtId="0" fontId="5" fillId="39" borderId="0" xfId="0" applyFont="1" applyFill="1"/>
    <xf numFmtId="0" fontId="8" fillId="38" borderId="0" xfId="0" applyFont="1" applyFill="1"/>
    <xf numFmtId="0" fontId="8" fillId="30" borderId="0" xfId="0" applyFont="1" applyFill="1"/>
    <xf numFmtId="0" fontId="8" fillId="39" borderId="0" xfId="0" applyFont="1" applyFill="1"/>
    <xf numFmtId="0" fontId="0" fillId="33" borderId="0" xfId="0" applyFill="1"/>
    <xf numFmtId="0" fontId="0" fillId="38" borderId="0" xfId="0" applyFill="1"/>
    <xf numFmtId="0" fontId="5" fillId="30" borderId="0" xfId="0" applyFont="1" applyFill="1"/>
    <xf numFmtId="0" fontId="0" fillId="40" borderId="0" xfId="0" applyFill="1"/>
    <xf numFmtId="0" fontId="5" fillId="35" borderId="0" xfId="0" applyFont="1" applyFill="1"/>
    <xf numFmtId="0" fontId="3" fillId="0" borderId="0" xfId="1" applyFont="1"/>
    <xf numFmtId="0" fontId="5" fillId="40" borderId="0" xfId="0" applyFont="1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5" borderId="0" xfId="0" applyFill="1"/>
    <xf numFmtId="0" fontId="5" fillId="38" borderId="0" xfId="0" applyFont="1" applyFill="1"/>
    <xf numFmtId="0" fontId="0" fillId="46" borderId="0" xfId="0" applyFill="1"/>
    <xf numFmtId="0" fontId="0" fillId="47" borderId="0" xfId="0" applyFill="1"/>
    <xf numFmtId="0" fontId="0" fillId="39" borderId="0" xfId="0" applyFill="1"/>
    <xf numFmtId="0" fontId="5" fillId="48" borderId="0" xfId="0" applyFont="1" applyFill="1"/>
    <xf numFmtId="0" fontId="0" fillId="49" borderId="0" xfId="0" applyFill="1"/>
    <xf numFmtId="0" fontId="3" fillId="50" borderId="0" xfId="0" applyFont="1" applyFill="1"/>
    <xf numFmtId="0" fontId="5" fillId="51" borderId="0" xfId="0" applyFont="1" applyFill="1"/>
    <xf numFmtId="0" fontId="8" fillId="52" borderId="0" xfId="0" applyFont="1" applyFill="1"/>
    <xf numFmtId="0" fontId="5" fillId="53" borderId="0" xfId="0" applyFont="1" applyFill="1"/>
    <xf numFmtId="0" fontId="0" fillId="58" borderId="0" xfId="0" applyFill="1"/>
    <xf numFmtId="0" fontId="0" fillId="57" borderId="0" xfId="0" applyFill="1"/>
    <xf numFmtId="0" fontId="5" fillId="10" borderId="0" xfId="0" applyFont="1" applyFill="1"/>
    <xf numFmtId="0" fontId="5" fillId="61" borderId="0" xfId="0" applyFont="1" applyFill="1"/>
    <xf numFmtId="0" fontId="4" fillId="60" borderId="0" xfId="0" applyFont="1" applyFill="1"/>
    <xf numFmtId="0" fontId="8" fillId="62" borderId="0" xfId="0" applyFont="1" applyFill="1"/>
    <xf numFmtId="0" fontId="8" fillId="58" borderId="0" xfId="0" applyFont="1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5" fillId="64" borderId="0" xfId="0" applyFont="1" applyFill="1"/>
    <xf numFmtId="0" fontId="8" fillId="63" borderId="0" xfId="0" applyFont="1" applyFill="1"/>
    <xf numFmtId="0" fontId="5" fillId="63" borderId="0" xfId="0" applyFont="1" applyFill="1"/>
    <xf numFmtId="0" fontId="8" fillId="64" borderId="0" xfId="0" applyFont="1" applyFill="1"/>
    <xf numFmtId="0" fontId="8" fillId="21" borderId="0" xfId="0" applyFont="1" applyFill="1"/>
    <xf numFmtId="0" fontId="5" fillId="21" borderId="0" xfId="0" applyFont="1" applyFill="1"/>
    <xf numFmtId="0" fontId="5" fillId="68" borderId="0" xfId="0" applyFont="1" applyFill="1"/>
    <xf numFmtId="0" fontId="8" fillId="70" borderId="0" xfId="0" applyFont="1" applyFill="1"/>
    <xf numFmtId="0" fontId="8" fillId="73" borderId="0" xfId="0" applyFont="1" applyFill="1"/>
    <xf numFmtId="0" fontId="5" fillId="56" borderId="0" xfId="0" applyFont="1" applyFill="1"/>
    <xf numFmtId="0" fontId="8" fillId="76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8" fillId="80" borderId="0" xfId="0" applyFont="1" applyFill="1"/>
    <xf numFmtId="0" fontId="8" fillId="81" borderId="0" xfId="0" applyFont="1" applyFill="1"/>
    <xf numFmtId="0" fontId="8" fillId="82" borderId="0" xfId="0" applyFont="1" applyFill="1"/>
    <xf numFmtId="0" fontId="4" fillId="83" borderId="0" xfId="0" applyFont="1" applyFill="1"/>
    <xf numFmtId="0" fontId="8" fillId="84" borderId="0" xfId="0" applyFont="1" applyFill="1"/>
    <xf numFmtId="0" fontId="8" fillId="85" borderId="0" xfId="0" applyFont="1" applyFill="1"/>
    <xf numFmtId="0" fontId="8" fillId="86" borderId="0" xfId="0" applyFont="1" applyFill="1"/>
    <xf numFmtId="0" fontId="8" fillId="88" borderId="0" xfId="0" applyFont="1" applyFill="1"/>
    <xf numFmtId="0" fontId="8" fillId="89" borderId="0" xfId="0" applyFont="1" applyFill="1"/>
    <xf numFmtId="0" fontId="0" fillId="87" borderId="0" xfId="0" applyFill="1"/>
    <xf numFmtId="0" fontId="5" fillId="89" borderId="0" xfId="0" applyFont="1" applyFill="1"/>
    <xf numFmtId="0" fontId="8" fillId="90" borderId="0" xfId="0" applyFont="1" applyFill="1"/>
    <xf numFmtId="0" fontId="8" fillId="91" borderId="0" xfId="0" applyFont="1" applyFill="1"/>
    <xf numFmtId="0" fontId="8" fillId="92" borderId="0" xfId="0" applyFont="1" applyFill="1"/>
    <xf numFmtId="0" fontId="13" fillId="0" borderId="0" xfId="0" applyFont="1"/>
    <xf numFmtId="0" fontId="4" fillId="93" borderId="0" xfId="0" applyFont="1" applyFill="1"/>
    <xf numFmtId="0" fontId="4" fillId="17" borderId="0" xfId="0" applyFont="1" applyFill="1"/>
    <xf numFmtId="0" fontId="16" fillId="0" borderId="0" xfId="0" applyFont="1"/>
    <xf numFmtId="0" fontId="8" fillId="97" borderId="0" xfId="0" applyFont="1" applyFill="1"/>
    <xf numFmtId="0" fontId="8" fillId="98" borderId="0" xfId="0" applyFont="1" applyFill="1"/>
    <xf numFmtId="0" fontId="8" fillId="99" borderId="0" xfId="0" applyFont="1" applyFill="1"/>
    <xf numFmtId="0" fontId="8" fillId="100" borderId="0" xfId="0" applyFont="1" applyFill="1"/>
    <xf numFmtId="0" fontId="8" fillId="77" borderId="0" xfId="0" applyFont="1" applyFill="1"/>
    <xf numFmtId="0" fontId="8" fillId="56" borderId="0" xfId="0" applyFont="1" applyFill="1"/>
    <xf numFmtId="0" fontId="8" fillId="78" borderId="0" xfId="0" applyFont="1" applyFill="1"/>
    <xf numFmtId="0" fontId="8" fillId="79" borderId="0" xfId="0" applyFont="1" applyFill="1"/>
    <xf numFmtId="0" fontId="8" fillId="75" borderId="0" xfId="0" applyFont="1" applyFill="1"/>
    <xf numFmtId="0" fontId="8" fillId="40" borderId="0" xfId="0" applyFont="1" applyFill="1"/>
    <xf numFmtId="0" fontId="4" fillId="39" borderId="0" xfId="0" applyFont="1" applyFill="1"/>
    <xf numFmtId="0" fontId="8" fillId="18" borderId="0" xfId="0" applyFont="1" applyFill="1"/>
    <xf numFmtId="0" fontId="8" fillId="71" borderId="0" xfId="0" applyFont="1" applyFill="1"/>
    <xf numFmtId="0" fontId="8" fillId="96" borderId="0" xfId="0" applyFont="1" applyFill="1"/>
    <xf numFmtId="0" fontId="17" fillId="0" borderId="0" xfId="0" applyFont="1"/>
    <xf numFmtId="0" fontId="8" fillId="3" borderId="0" xfId="0" applyFont="1" applyFill="1"/>
    <xf numFmtId="0" fontId="8" fillId="74" borderId="0" xfId="0" applyFont="1" applyFill="1"/>
    <xf numFmtId="0" fontId="8" fillId="0" borderId="0" xfId="0" applyFont="1"/>
    <xf numFmtId="0" fontId="18" fillId="0" borderId="0" xfId="0" applyFont="1" applyAlignment="1">
      <alignment wrapText="1"/>
    </xf>
    <xf numFmtId="0" fontId="8" fillId="27" borderId="0" xfId="0" applyFont="1" applyFill="1"/>
    <xf numFmtId="0" fontId="4" fillId="65" borderId="0" xfId="0" applyFont="1" applyFill="1"/>
    <xf numFmtId="0" fontId="8" fillId="49" borderId="0" xfId="0" applyFont="1" applyFill="1"/>
    <xf numFmtId="0" fontId="0" fillId="103" borderId="0" xfId="0" applyFill="1"/>
    <xf numFmtId="0" fontId="20" fillId="0" borderId="0" xfId="0" applyFont="1"/>
    <xf numFmtId="0" fontId="5" fillId="105" borderId="0" xfId="0" applyFont="1" applyFill="1"/>
    <xf numFmtId="0" fontId="19" fillId="93" borderId="0" xfId="0" applyFont="1" applyFill="1"/>
    <xf numFmtId="0" fontId="0" fillId="16" borderId="0" xfId="0" applyFill="1"/>
    <xf numFmtId="0" fontId="0" fillId="55" borderId="0" xfId="0" applyFill="1"/>
    <xf numFmtId="0" fontId="5" fillId="31" borderId="0" xfId="0" applyFont="1" applyFill="1"/>
    <xf numFmtId="0" fontId="5" fillId="32" borderId="0" xfId="0" applyFont="1" applyFill="1"/>
    <xf numFmtId="0" fontId="5" fillId="90" borderId="0" xfId="0" applyFont="1" applyFill="1"/>
    <xf numFmtId="0" fontId="0" fillId="63" borderId="0" xfId="0" applyFill="1"/>
    <xf numFmtId="0" fontId="8" fillId="106" borderId="0" xfId="0" applyFont="1" applyFill="1"/>
    <xf numFmtId="0" fontId="5" fillId="106" borderId="0" xfId="0" applyFont="1" applyFill="1"/>
    <xf numFmtId="0" fontId="3" fillId="107" borderId="0" xfId="0" applyFont="1" applyFill="1"/>
    <xf numFmtId="0" fontId="8" fillId="108" borderId="0" xfId="0" applyFont="1" applyFill="1"/>
    <xf numFmtId="0" fontId="0" fillId="109" borderId="0" xfId="0" applyFill="1"/>
    <xf numFmtId="0" fontId="8" fillId="111" borderId="0" xfId="0" applyFont="1" applyFill="1"/>
    <xf numFmtId="0" fontId="0" fillId="112" borderId="0" xfId="0" applyFill="1"/>
    <xf numFmtId="0" fontId="8" fillId="115" borderId="0" xfId="0" applyFont="1" applyFill="1"/>
    <xf numFmtId="0" fontId="8" fillId="113" borderId="0" xfId="0" applyFont="1" applyFill="1"/>
    <xf numFmtId="0" fontId="4" fillId="116" borderId="0" xfId="0" applyFont="1" applyFill="1"/>
    <xf numFmtId="0" fontId="8" fillId="116" borderId="0" xfId="0" applyFont="1" applyFill="1"/>
    <xf numFmtId="0" fontId="8" fillId="5" borderId="0" xfId="0" applyFont="1" applyFill="1"/>
    <xf numFmtId="0" fontId="4" fillId="0" borderId="0" xfId="0" applyFont="1"/>
    <xf numFmtId="0" fontId="1" fillId="0" borderId="0" xfId="0" applyFont="1"/>
    <xf numFmtId="0" fontId="1" fillId="19" borderId="0" xfId="0" applyFont="1" applyFill="1"/>
    <xf numFmtId="0" fontId="1" fillId="20" borderId="0" xfId="0" applyFont="1" applyFill="1"/>
    <xf numFmtId="0" fontId="1" fillId="63" borderId="0" xfId="0" applyFont="1" applyFill="1"/>
    <xf numFmtId="0" fontId="1" fillId="23" borderId="0" xfId="0" applyFont="1" applyFill="1"/>
    <xf numFmtId="0" fontId="1" fillId="55" borderId="0" xfId="0" applyFont="1" applyFill="1"/>
    <xf numFmtId="0" fontId="1" fillId="65" borderId="0" xfId="0" applyFont="1" applyFill="1"/>
    <xf numFmtId="0" fontId="1" fillId="18" borderId="0" xfId="0" applyFont="1" applyFill="1"/>
    <xf numFmtId="0" fontId="1" fillId="33" borderId="0" xfId="0" applyFont="1" applyFill="1"/>
    <xf numFmtId="0" fontId="1" fillId="13" borderId="0" xfId="0" applyFont="1" applyFill="1"/>
    <xf numFmtId="0" fontId="1" fillId="27" borderId="0" xfId="0" applyFont="1" applyFill="1"/>
    <xf numFmtId="0" fontId="1" fillId="21" borderId="0" xfId="0" applyFont="1" applyFill="1"/>
    <xf numFmtId="0" fontId="1" fillId="64" borderId="0" xfId="0" applyFont="1" applyFill="1"/>
    <xf numFmtId="0" fontId="1" fillId="29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54" borderId="0" xfId="0" applyFont="1" applyFill="1"/>
    <xf numFmtId="0" fontId="1" fillId="8" borderId="0" xfId="0" applyFont="1" applyFill="1"/>
    <xf numFmtId="0" fontId="1" fillId="87" borderId="0" xfId="0" applyFont="1" applyFill="1"/>
    <xf numFmtId="0" fontId="1" fillId="57" borderId="0" xfId="0" applyFont="1" applyFill="1"/>
    <xf numFmtId="0" fontId="1" fillId="28" borderId="0" xfId="0" applyFont="1" applyFill="1"/>
    <xf numFmtId="0" fontId="1" fillId="49" borderId="0" xfId="0" applyFont="1" applyFill="1"/>
    <xf numFmtId="0" fontId="1" fillId="30" borderId="0" xfId="0" applyFont="1" applyFill="1"/>
    <xf numFmtId="0" fontId="1" fillId="2" borderId="0" xfId="0" applyFont="1" applyFill="1"/>
    <xf numFmtId="0" fontId="1" fillId="17" borderId="0" xfId="0" applyFont="1" applyFill="1"/>
    <xf numFmtId="0" fontId="1" fillId="10" borderId="0" xfId="0" applyFont="1" applyFill="1"/>
    <xf numFmtId="0" fontId="1" fillId="11" borderId="0" xfId="0" applyFont="1" applyFill="1"/>
    <xf numFmtId="0" fontId="1" fillId="12" borderId="0" xfId="0" applyFont="1" applyFill="1"/>
    <xf numFmtId="0" fontId="1" fillId="24" borderId="0" xfId="0" applyFont="1" applyFill="1"/>
    <xf numFmtId="0" fontId="1" fillId="66" borderId="0" xfId="0" applyFont="1" applyFill="1"/>
    <xf numFmtId="0" fontId="1" fillId="60" borderId="0" xfId="0" applyFont="1" applyFill="1"/>
    <xf numFmtId="0" fontId="1" fillId="15" borderId="0" xfId="0" applyFont="1" applyFill="1"/>
    <xf numFmtId="0" fontId="1" fillId="7" borderId="0" xfId="0" applyFont="1" applyFill="1"/>
    <xf numFmtId="0" fontId="1" fillId="6" borderId="0" xfId="0" applyFont="1" applyFill="1"/>
    <xf numFmtId="0" fontId="1" fillId="3" borderId="0" xfId="0" applyFont="1" applyFill="1"/>
    <xf numFmtId="0" fontId="1" fillId="22" borderId="0" xfId="0" applyFont="1" applyFill="1"/>
    <xf numFmtId="0" fontId="1" fillId="59" borderId="0" xfId="0" applyFont="1" applyFill="1"/>
    <xf numFmtId="0" fontId="1" fillId="58" borderId="0" xfId="0" applyFont="1" applyFill="1"/>
    <xf numFmtId="0" fontId="1" fillId="16" borderId="0" xfId="0" applyFont="1" applyFill="1"/>
    <xf numFmtId="0" fontId="1" fillId="67" borderId="0" xfId="0" applyFont="1" applyFill="1"/>
    <xf numFmtId="0" fontId="1" fillId="25" borderId="0" xfId="0" applyFont="1" applyFill="1"/>
    <xf numFmtId="0" fontId="1" fillId="103" borderId="0" xfId="0" applyFont="1" applyFill="1"/>
    <xf numFmtId="0" fontId="1" fillId="14" borderId="0" xfId="0" applyFont="1" applyFill="1"/>
    <xf numFmtId="0" fontId="1" fillId="26" borderId="0" xfId="0" applyFont="1" applyFill="1"/>
    <xf numFmtId="0" fontId="1" fillId="56" borderId="0" xfId="0" applyFont="1" applyFill="1"/>
    <xf numFmtId="0" fontId="1" fillId="0" borderId="0" xfId="0" quotePrefix="1" applyFont="1"/>
    <xf numFmtId="16" fontId="1" fillId="0" borderId="0" xfId="0" quotePrefix="1" applyNumberFormat="1" applyFont="1"/>
    <xf numFmtId="0" fontId="1" fillId="43" borderId="0" xfId="0" applyFont="1" applyFill="1"/>
    <xf numFmtId="0" fontId="1" fillId="110" borderId="0" xfId="0" applyFont="1" applyFill="1"/>
    <xf numFmtId="0" fontId="1" fillId="9" borderId="0" xfId="0" applyFont="1" applyFill="1"/>
    <xf numFmtId="0" fontId="1" fillId="44" borderId="0" xfId="0" applyFont="1" applyFill="1"/>
    <xf numFmtId="0" fontId="1" fillId="40" borderId="0" xfId="0" applyFont="1" applyFill="1"/>
    <xf numFmtId="0" fontId="1" fillId="113" borderId="0" xfId="0" applyFont="1" applyFill="1"/>
    <xf numFmtId="0" fontId="1" fillId="101" borderId="0" xfId="0" applyFont="1" applyFill="1"/>
    <xf numFmtId="16" fontId="1" fillId="0" borderId="0" xfId="0" applyNumberFormat="1" applyFont="1"/>
    <xf numFmtId="0" fontId="1" fillId="104" borderId="0" xfId="0" applyFont="1" applyFill="1"/>
    <xf numFmtId="0" fontId="1" fillId="95" borderId="0" xfId="0" applyFont="1" applyFill="1"/>
    <xf numFmtId="0" fontId="1" fillId="114" borderId="0" xfId="0" applyFont="1" applyFill="1"/>
    <xf numFmtId="0" fontId="1" fillId="102" borderId="0" xfId="0" applyFont="1" applyFill="1"/>
    <xf numFmtId="0" fontId="1" fillId="69" borderId="0" xfId="0" applyFont="1" applyFill="1"/>
    <xf numFmtId="0" fontId="1" fillId="72" borderId="0" xfId="0" applyFont="1" applyFill="1"/>
    <xf numFmtId="17" fontId="1" fillId="0" borderId="0" xfId="0" applyNumberFormat="1" applyFont="1"/>
    <xf numFmtId="0" fontId="1" fillId="116" borderId="0" xfId="0" applyFont="1" applyFill="1"/>
    <xf numFmtId="0" fontId="0" fillId="117" borderId="0" xfId="0" applyFill="1"/>
    <xf numFmtId="0" fontId="3" fillId="118" borderId="0" xfId="0" applyFont="1" applyFill="1"/>
    <xf numFmtId="0" fontId="15" fillId="94" borderId="0" xfId="0" applyFont="1" applyFill="1" applyAlignment="1">
      <alignment wrapText="1"/>
    </xf>
    <xf numFmtId="0" fontId="14" fillId="94" borderId="0" xfId="0" applyFont="1" applyFill="1" applyAlignment="1">
      <alignment wrapText="1"/>
    </xf>
    <xf numFmtId="0" fontId="2" fillId="94" borderId="0" xfId="1" applyFill="1" applyAlignment="1">
      <alignment wrapText="1"/>
    </xf>
    <xf numFmtId="0" fontId="1" fillId="115" borderId="0" xfId="0" applyFont="1" applyFill="1"/>
    <xf numFmtId="0" fontId="8" fillId="114" borderId="0" xfId="0" applyFont="1" applyFill="1"/>
    <xf numFmtId="0" fontId="3" fillId="0" borderId="0" xfId="1" applyFont="1" applyFill="1"/>
    <xf numFmtId="0" fontId="2" fillId="0" borderId="0" xfId="1" applyFill="1" applyAlignment="1">
      <alignment wrapText="1"/>
    </xf>
    <xf numFmtId="0" fontId="0" fillId="0" borderId="0" xfId="0" applyFill="1"/>
    <xf numFmtId="0" fontId="7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3" fillId="0" borderId="0" xfId="0" applyFont="1" applyFill="1"/>
    <xf numFmtId="0" fontId="20" fillId="0" borderId="0" xfId="0" applyFont="1" applyFill="1"/>
    <xf numFmtId="0" fontId="5" fillId="0" borderId="0" xfId="0" applyFont="1" applyFill="1"/>
    <xf numFmtId="0" fontId="13" fillId="0" borderId="0" xfId="0" applyFont="1" applyFill="1"/>
    <xf numFmtId="16" fontId="1" fillId="0" borderId="0" xfId="0" applyNumberFormat="1" applyFont="1" applyFill="1"/>
    <xf numFmtId="0" fontId="18" fillId="0" borderId="0" xfId="0" applyFont="1" applyFill="1" applyAlignment="1">
      <alignment wrapText="1"/>
    </xf>
    <xf numFmtId="0" fontId="4" fillId="0" borderId="0" xfId="0" applyFont="1" applyFill="1"/>
    <xf numFmtId="0" fontId="6" fillId="0" borderId="0" xfId="0" applyFont="1" applyFill="1"/>
    <xf numFmtId="0" fontId="17" fillId="0" borderId="0" xfId="0" applyFont="1" applyFill="1"/>
    <xf numFmtId="0" fontId="19" fillId="0" borderId="0" xfId="0" applyFont="1" applyFill="1"/>
    <xf numFmtId="17" fontId="1" fillId="0" borderId="0" xfId="0" applyNumberFormat="1" applyFont="1" applyFill="1"/>
    <xf numFmtId="0" fontId="0" fillId="0" borderId="0" xfId="0" applyFont="1" applyFill="1"/>
    <xf numFmtId="0" fontId="16" fillId="0" borderId="0" xfId="0" applyFont="1" applyFill="1"/>
    <xf numFmtId="0" fontId="1" fillId="0" borderId="0" xfId="0" quotePrefix="1" applyFont="1" applyFill="1"/>
    <xf numFmtId="16" fontId="1" fillId="0" borderId="0" xfId="0" quotePrefix="1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D11B1B"/>
      <color rgb="FFE0520B"/>
      <color rgb="FFB3FCDD"/>
      <color rgb="FF82E391"/>
      <color rgb="FFFC6262"/>
      <color rgb="FFFAC2AB"/>
      <color rgb="FF000000"/>
      <color rgb="FFCF8A5F"/>
      <color rgb="FFE35454"/>
      <color rgb="FFB041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1007/s10811-005-5519-2" TargetMode="External"/><Relationship Id="rId21" Type="http://schemas.openxmlformats.org/officeDocument/2006/relationships/hyperlink" Target="https://researchportal.murdoch.edu.au/esploro/outputs/journalArticle/The-nutritional-eco-physiology-of-Chaetomorpha-linum/991005545101107891" TargetMode="External"/><Relationship Id="rId42" Type="http://schemas.openxmlformats.org/officeDocument/2006/relationships/hyperlink" Target="https://doi.org/10.1890/12-2182.1" TargetMode="External"/><Relationship Id="rId63" Type="http://schemas.openxmlformats.org/officeDocument/2006/relationships/hyperlink" Target="https://dl.nsf.gov.lk/items/9a592fe2-9fb8-409f-8730-10488d6d6c43" TargetMode="External"/><Relationship Id="rId84" Type="http://schemas.openxmlformats.org/officeDocument/2006/relationships/hyperlink" Target="https://doi.org/10.1890/10-1374.1" TargetMode="External"/><Relationship Id="rId138" Type="http://schemas.openxmlformats.org/officeDocument/2006/relationships/hyperlink" Target="https://doi.org/10.1007/s10750-006-0569-2" TargetMode="External"/><Relationship Id="rId159" Type="http://schemas.openxmlformats.org/officeDocument/2006/relationships/hyperlink" Target="https://journals.plos.org/plosone/article?id=10.1371/journal.pone.0108980" TargetMode="External"/><Relationship Id="rId107" Type="http://schemas.openxmlformats.org/officeDocument/2006/relationships/hyperlink" Target="https://doi.org/10.1016/j.aquabot.2012.03.006" TargetMode="External"/><Relationship Id="rId11" Type="http://schemas.openxmlformats.org/officeDocument/2006/relationships/hyperlink" Target="https://doi.org/10.1016/S0022-0981(01)00387-2" TargetMode="External"/><Relationship Id="rId32" Type="http://schemas.openxmlformats.org/officeDocument/2006/relationships/hyperlink" Target="https://doi.org/10.1016/S0022-0981(01)00387-2" TargetMode="External"/><Relationship Id="rId53" Type="http://schemas.openxmlformats.org/officeDocument/2006/relationships/hyperlink" Target="https://doi.org/10.1007/s10811-005-5519-2" TargetMode="External"/><Relationship Id="rId74" Type="http://schemas.openxmlformats.org/officeDocument/2006/relationships/hyperlink" Target="https://doi.org/10.1007/s10811-021-02604-y" TargetMode="External"/><Relationship Id="rId128" Type="http://schemas.openxmlformats.org/officeDocument/2006/relationships/hyperlink" Target="https://doi.org/10.1111/j.1529-8817.1987.tb04204.x" TargetMode="External"/><Relationship Id="rId149" Type="http://schemas.openxmlformats.org/officeDocument/2006/relationships/hyperlink" Target="https://doi.org/10.1007/s10811-022-02881-1" TargetMode="External"/><Relationship Id="rId5" Type="http://schemas.openxmlformats.org/officeDocument/2006/relationships/hyperlink" Target="https://link.springer.com/article/10.1023/B:HYDR.0000027686.63170.6c" TargetMode="External"/><Relationship Id="rId95" Type="http://schemas.openxmlformats.org/officeDocument/2006/relationships/hyperlink" Target="https://doi.org/10.1007/s10811-017-1216-1" TargetMode="External"/><Relationship Id="rId160" Type="http://schemas.openxmlformats.org/officeDocument/2006/relationships/hyperlink" Target="https://journals.plos.org/plosone/article?id=10.1371/journal.pone.0108980" TargetMode="External"/><Relationship Id="rId22" Type="http://schemas.openxmlformats.org/officeDocument/2006/relationships/hyperlink" Target="https://onlinelibrary.wiley.com/doi/epdf/10.1111/j.1529-8817.1978.tb00292.x" TargetMode="External"/><Relationship Id="rId43" Type="http://schemas.openxmlformats.org/officeDocument/2006/relationships/hyperlink" Target="https://doi.org/10.1890/12-2182.1" TargetMode="External"/><Relationship Id="rId64" Type="http://schemas.openxmlformats.org/officeDocument/2006/relationships/hyperlink" Target="https://dl.nsf.gov.lk/items/9a592fe2-9fb8-409f-8730-10488d6d6c43" TargetMode="External"/><Relationship Id="rId118" Type="http://schemas.openxmlformats.org/officeDocument/2006/relationships/hyperlink" Target="https://doi.org/10.3354/meps161155" TargetMode="External"/><Relationship Id="rId139" Type="http://schemas.openxmlformats.org/officeDocument/2006/relationships/hyperlink" Target="https://doi.org/10.1007/s10750-006-0569-2" TargetMode="External"/><Relationship Id="rId85" Type="http://schemas.openxmlformats.org/officeDocument/2006/relationships/hyperlink" Target="https://doi.org/10.1016/j.hal.2012.03.008" TargetMode="External"/><Relationship Id="rId150" Type="http://schemas.openxmlformats.org/officeDocument/2006/relationships/hyperlink" Target="https://doi.org/10.1515/BOT.2002.019?urlappend=%3Futm_source%3Dresearchgate.net%26medium%3Darticle" TargetMode="External"/><Relationship Id="rId12" Type="http://schemas.openxmlformats.org/officeDocument/2006/relationships/hyperlink" Target="https://doi.org/10.1016/S0022-0981(01)00387-2" TargetMode="External"/><Relationship Id="rId17" Type="http://schemas.openxmlformats.org/officeDocument/2006/relationships/hyperlink" Target="https://doi.org/10.1111/j.1529-8817.1978.tb00297.x" TargetMode="External"/><Relationship Id="rId33" Type="http://schemas.openxmlformats.org/officeDocument/2006/relationships/hyperlink" Target="https://doi.org/10.1890/10-1374.1" TargetMode="External"/><Relationship Id="rId38" Type="http://schemas.openxmlformats.org/officeDocument/2006/relationships/hyperlink" Target="https://doi.org/10.1890/12-2182.1" TargetMode="External"/><Relationship Id="rId59" Type="http://schemas.openxmlformats.org/officeDocument/2006/relationships/hyperlink" Target="https://dl.nsf.gov.lk/items/9a592fe2-9fb8-409f-8730-10488d6d6c43" TargetMode="External"/><Relationship Id="rId103" Type="http://schemas.openxmlformats.org/officeDocument/2006/relationships/hyperlink" Target="https://doi.org/10.1111/j.1529-8817.2008.00484.x" TargetMode="External"/><Relationship Id="rId108" Type="http://schemas.openxmlformats.org/officeDocument/2006/relationships/hyperlink" Target="https://doi.org/10.1016/j.aquabot.2012.03.006" TargetMode="External"/><Relationship Id="rId124" Type="http://schemas.openxmlformats.org/officeDocument/2006/relationships/hyperlink" Target="http://irgu.unigoa.ac.in/drs/bitstream/handle/unigoa/3245/raikar_v_d_2006.pdf?sequence=1" TargetMode="External"/><Relationship Id="rId129" Type="http://schemas.openxmlformats.org/officeDocument/2006/relationships/hyperlink" Target="https://doi.org/10.1111/pre.12483" TargetMode="External"/><Relationship Id="rId54" Type="http://schemas.openxmlformats.org/officeDocument/2006/relationships/hyperlink" Target="https://doi.org/10.1016/0022-0981(82)90202-7" TargetMode="External"/><Relationship Id="rId70" Type="http://schemas.openxmlformats.org/officeDocument/2006/relationships/hyperlink" Target="https://journals.plos.org/plosone/article?id=10.1371/journal.pone.0108980" TargetMode="External"/><Relationship Id="rId75" Type="http://schemas.openxmlformats.org/officeDocument/2006/relationships/hyperlink" Target="https://doi.org/10.3354/meps198083" TargetMode="External"/><Relationship Id="rId91" Type="http://schemas.openxmlformats.org/officeDocument/2006/relationships/hyperlink" Target="https://doi.org/10.1016/0022-0981(82)90202-7" TargetMode="External"/><Relationship Id="rId96" Type="http://schemas.openxmlformats.org/officeDocument/2006/relationships/hyperlink" Target="https://doi.org/10.1111/j.1529-8817.1978.tb02467.x" TargetMode="External"/><Relationship Id="rId140" Type="http://schemas.openxmlformats.org/officeDocument/2006/relationships/hyperlink" Target="https://doi.org/10.1016/S0304-3770(03)00037-8" TargetMode="External"/><Relationship Id="rId145" Type="http://schemas.openxmlformats.org/officeDocument/2006/relationships/hyperlink" Target="https://link.springer.com/article/10.1007/s10811-015-0578-5" TargetMode="External"/><Relationship Id="rId161" Type="http://schemas.openxmlformats.org/officeDocument/2006/relationships/hyperlink" Target="https://journals.plos.org/plosone/article?id=10.1371/journal.pone.0108980" TargetMode="External"/><Relationship Id="rId1" Type="http://schemas.openxmlformats.org/officeDocument/2006/relationships/hyperlink" Target="https://www.researchgate.net/publication/235938873_Nitrate_and_phosphate_uptake_characteristics_of_three_species_of_brown_algae_cultured_at_low_salinity" TargetMode="External"/><Relationship Id="rId6" Type="http://schemas.openxmlformats.org/officeDocument/2006/relationships/hyperlink" Target="https://doi.org/10.1111/j.1529-8817.1978.tb02470.x" TargetMode="External"/><Relationship Id="rId23" Type="http://schemas.openxmlformats.org/officeDocument/2006/relationships/hyperlink" Target="https://doi.org/10.1111/j.1529-8817.1978.tb00297.x" TargetMode="External"/><Relationship Id="rId28" Type="http://schemas.openxmlformats.org/officeDocument/2006/relationships/hyperlink" Target="https://doi.org/10.1111/j.1529-8817.2004.03157.x" TargetMode="External"/><Relationship Id="rId49" Type="http://schemas.openxmlformats.org/officeDocument/2006/relationships/hyperlink" Target="https://doi.org/10.1890/12-2182.1" TargetMode="External"/><Relationship Id="rId114" Type="http://schemas.openxmlformats.org/officeDocument/2006/relationships/hyperlink" Target="https://doi.org/10.1080/00318884.2023.2197636" TargetMode="External"/><Relationship Id="rId119" Type="http://schemas.openxmlformats.org/officeDocument/2006/relationships/hyperlink" Target="https://doi.org/10.3354/meps161155" TargetMode="External"/><Relationship Id="rId44" Type="http://schemas.openxmlformats.org/officeDocument/2006/relationships/hyperlink" Target="https://doi.org/10.1890/12-2182.1" TargetMode="External"/><Relationship Id="rId60" Type="http://schemas.openxmlformats.org/officeDocument/2006/relationships/hyperlink" Target="https://dl.nsf.gov.lk/items/9a592fe2-9fb8-409f-8730-10488d6d6c43" TargetMode="External"/><Relationship Id="rId65" Type="http://schemas.openxmlformats.org/officeDocument/2006/relationships/hyperlink" Target="https://dl.nsf.gov.lk/items/9a592fe2-9fb8-409f-8730-10488d6d6c43" TargetMode="External"/><Relationship Id="rId81" Type="http://schemas.openxmlformats.org/officeDocument/2006/relationships/hyperlink" Target="https://www.researchgate.net/publication/277962595_Photosynthetic_and_nutrient_uptake_physiology_of_Padina_species_in_high_and_low_nutrient_waters_in_Bolinao_Pangasinan_Philippines" TargetMode="External"/><Relationship Id="rId86" Type="http://schemas.openxmlformats.org/officeDocument/2006/relationships/hyperlink" Target="https://doi.org/10.1111/j.1529-8817.2007.00416.x" TargetMode="External"/><Relationship Id="rId130" Type="http://schemas.openxmlformats.org/officeDocument/2006/relationships/hyperlink" Target="https://doi.org/10.1111/pre.12483" TargetMode="External"/><Relationship Id="rId135" Type="http://schemas.openxmlformats.org/officeDocument/2006/relationships/hyperlink" Target="https://doi.org/10.1046/j.1444-2906.2001.00277.x" TargetMode="External"/><Relationship Id="rId151" Type="http://schemas.openxmlformats.org/officeDocument/2006/relationships/hyperlink" Target="https://doi.org/10.1515/BOT.2002.019?urlappend=%3Futm_source%3Dresearchgate.net%26medium%3Darticle" TargetMode="External"/><Relationship Id="rId156" Type="http://schemas.openxmlformats.org/officeDocument/2006/relationships/hyperlink" Target="https://doi.org/10.1016/j.jembe.2014.02.001" TargetMode="External"/><Relationship Id="rId13" Type="http://schemas.openxmlformats.org/officeDocument/2006/relationships/hyperlink" Target="https://doi.org/10.1016/S0022-0981(01)00387-2" TargetMode="External"/><Relationship Id="rId18" Type="http://schemas.openxmlformats.org/officeDocument/2006/relationships/hyperlink" Target="https://doi.org/10.1111/j.1529-8817.1978.tb00297.x" TargetMode="External"/><Relationship Id="rId39" Type="http://schemas.openxmlformats.org/officeDocument/2006/relationships/hyperlink" Target="https://doi.org/10.1890/12-2182.1" TargetMode="External"/><Relationship Id="rId109" Type="http://schemas.openxmlformats.org/officeDocument/2006/relationships/hyperlink" Target="https://doi.org/10.1111/j.1529-8817.2004.03116.x" TargetMode="External"/><Relationship Id="rId34" Type="http://schemas.openxmlformats.org/officeDocument/2006/relationships/hyperlink" Target="https://doi.org/10.1890/12-2182.1" TargetMode="External"/><Relationship Id="rId50" Type="http://schemas.openxmlformats.org/officeDocument/2006/relationships/hyperlink" Target="https://doi.org/10.1890/12-2182.1" TargetMode="External"/><Relationship Id="rId55" Type="http://schemas.openxmlformats.org/officeDocument/2006/relationships/hyperlink" Target="https://doi.org/10.1016/j.marpolbul.2021.113315" TargetMode="External"/><Relationship Id="rId76" Type="http://schemas.openxmlformats.org/officeDocument/2006/relationships/hyperlink" Target="https://doi.org/10.3354/meps198083" TargetMode="External"/><Relationship Id="rId97" Type="http://schemas.openxmlformats.org/officeDocument/2006/relationships/hyperlink" Target="https://doi.org/10.1111/j.1529-8817.1978.tb02467.x" TargetMode="External"/><Relationship Id="rId104" Type="http://schemas.openxmlformats.org/officeDocument/2006/relationships/hyperlink" Target="https://doi.org/10.1111/j.1529-8817.2008.00484.x" TargetMode="External"/><Relationship Id="rId120" Type="http://schemas.openxmlformats.org/officeDocument/2006/relationships/hyperlink" Target="https://doi.org/10.3354/meps161155" TargetMode="External"/><Relationship Id="rId125" Type="http://schemas.openxmlformats.org/officeDocument/2006/relationships/hyperlink" Target="http://irgu.unigoa.ac.in/drs/bitstream/handle/unigoa/3245/raikar_v_d_2006.pdf?sequence=1" TargetMode="External"/><Relationship Id="rId141" Type="http://schemas.openxmlformats.org/officeDocument/2006/relationships/hyperlink" Target="https://doi.org/10.1016/S0304-3770(03)00037-8" TargetMode="External"/><Relationship Id="rId146" Type="http://schemas.openxmlformats.org/officeDocument/2006/relationships/hyperlink" Target="https://doi.org/10.1007/s10811-016-0857-9" TargetMode="External"/><Relationship Id="rId7" Type="http://schemas.openxmlformats.org/officeDocument/2006/relationships/hyperlink" Target="https://doi.org/10.1111/j.1529-8817.2004.03157.x" TargetMode="External"/><Relationship Id="rId71" Type="http://schemas.openxmlformats.org/officeDocument/2006/relationships/hyperlink" Target="https://doi.org/10.1016/j.aquabot.2020.103306" TargetMode="External"/><Relationship Id="rId92" Type="http://schemas.openxmlformats.org/officeDocument/2006/relationships/hyperlink" Target="https://onlinelibrary.wiley.com/doi/epdf/10.1111/j.1529-8817.1978.tb00305.x" TargetMode="External"/><Relationship Id="rId2" Type="http://schemas.openxmlformats.org/officeDocument/2006/relationships/hyperlink" Target="https://doi.org/10.1590/S0102-695X2011005000074" TargetMode="External"/><Relationship Id="rId29" Type="http://schemas.openxmlformats.org/officeDocument/2006/relationships/hyperlink" Target="https://doi.org/10.1111/j.1529-8817.2004.03157.x" TargetMode="External"/><Relationship Id="rId24" Type="http://schemas.openxmlformats.org/officeDocument/2006/relationships/hyperlink" Target="https://doi.org/10.1111/j.1529-8817.1978.tb00297.x" TargetMode="External"/><Relationship Id="rId40" Type="http://schemas.openxmlformats.org/officeDocument/2006/relationships/hyperlink" Target="https://doi.org/10.1890/12-2182.1" TargetMode="External"/><Relationship Id="rId45" Type="http://schemas.openxmlformats.org/officeDocument/2006/relationships/hyperlink" Target="https://doi.org/10.1890/12-2182.1" TargetMode="External"/><Relationship Id="rId66" Type="http://schemas.openxmlformats.org/officeDocument/2006/relationships/hyperlink" Target="https://doi.org/10.1007/BF00392795" TargetMode="External"/><Relationship Id="rId87" Type="http://schemas.openxmlformats.org/officeDocument/2006/relationships/hyperlink" Target="https://doi.org/10.1111/j.1529-8817.2007.00416.x" TargetMode="External"/><Relationship Id="rId110" Type="http://schemas.openxmlformats.org/officeDocument/2006/relationships/hyperlink" Target="https://doi.org/10.1111/j.1529-8817.2004.03116.x" TargetMode="External"/><Relationship Id="rId115" Type="http://schemas.openxmlformats.org/officeDocument/2006/relationships/hyperlink" Target="https://doi.org/10.1007/s10811-019-02019-w" TargetMode="External"/><Relationship Id="rId131" Type="http://schemas.openxmlformats.org/officeDocument/2006/relationships/hyperlink" Target="https://doi.org/10.1111/pre.12483" TargetMode="External"/><Relationship Id="rId136" Type="http://schemas.openxmlformats.org/officeDocument/2006/relationships/hyperlink" Target="http://irgu.unigoa.ac.in/drs/bitstream/handle/unigoa/3245/raikar_v_d_2006.pdf?sequence=1" TargetMode="External"/><Relationship Id="rId157" Type="http://schemas.openxmlformats.org/officeDocument/2006/relationships/hyperlink" Target="https://doi.org/10.1016/j.jembe.2014.02.001" TargetMode="External"/><Relationship Id="rId61" Type="http://schemas.openxmlformats.org/officeDocument/2006/relationships/hyperlink" Target="https://dl.nsf.gov.lk/items/9a592fe2-9fb8-409f-8730-10488d6d6c43" TargetMode="External"/><Relationship Id="rId82" Type="http://schemas.openxmlformats.org/officeDocument/2006/relationships/hyperlink" Target="https://www.researchgate.net/publication/277962595_Photosynthetic_and_nutrient_uptake_physiology_of_Padina_species_in_high_and_low_nutrient_waters_in_Bolinao_Pangasinan_Philippines" TargetMode="External"/><Relationship Id="rId152" Type="http://schemas.openxmlformats.org/officeDocument/2006/relationships/hyperlink" Target="https://doi.org/10.1111/j.1529-8817.1978.tb00292.x" TargetMode="External"/><Relationship Id="rId19" Type="http://schemas.openxmlformats.org/officeDocument/2006/relationships/hyperlink" Target="https://doi.org/10.1007/BF02180189" TargetMode="External"/><Relationship Id="rId14" Type="http://schemas.openxmlformats.org/officeDocument/2006/relationships/hyperlink" Target="https://doi.org/10.1016/S0022-0981(01)00387-2" TargetMode="External"/><Relationship Id="rId30" Type="http://schemas.openxmlformats.org/officeDocument/2006/relationships/hyperlink" Target="https://doi.org/10.1111/j.1529-8817.2004.03157.x" TargetMode="External"/><Relationship Id="rId35" Type="http://schemas.openxmlformats.org/officeDocument/2006/relationships/hyperlink" Target="https://doi.org/10.1890/12-2182.1" TargetMode="External"/><Relationship Id="rId56" Type="http://schemas.openxmlformats.org/officeDocument/2006/relationships/hyperlink" Target="https://doi.org/10.1016/j.hal.2012.03.008" TargetMode="External"/><Relationship Id="rId77" Type="http://schemas.openxmlformats.org/officeDocument/2006/relationships/hyperlink" Target="https://doi.org/10.3354/meps330075" TargetMode="External"/><Relationship Id="rId100" Type="http://schemas.openxmlformats.org/officeDocument/2006/relationships/hyperlink" Target="https://doi.org/10.1007/BF00428652" TargetMode="External"/><Relationship Id="rId105" Type="http://schemas.openxmlformats.org/officeDocument/2006/relationships/hyperlink" Target="https://doi.org/10.1038/srep26498" TargetMode="External"/><Relationship Id="rId126" Type="http://schemas.openxmlformats.org/officeDocument/2006/relationships/hyperlink" Target="http://irgu.unigoa.ac.in/drs/bitstream/handle/unigoa/3245/raikar_v_d_2006.pdf?sequence=1" TargetMode="External"/><Relationship Id="rId147" Type="http://schemas.openxmlformats.org/officeDocument/2006/relationships/hyperlink" Target="https://doi.org/10.1007/s10811-022-02881-1" TargetMode="External"/><Relationship Id="rId8" Type="http://schemas.openxmlformats.org/officeDocument/2006/relationships/hyperlink" Target="https://onlinelibrary.wiley.com/doi/epdf/10.1111/j.1529-8817.1978.tb00305.x" TargetMode="External"/><Relationship Id="rId51" Type="http://schemas.openxmlformats.org/officeDocument/2006/relationships/hyperlink" Target="https://doi.org/10.1134/S1062359007020082" TargetMode="External"/><Relationship Id="rId72" Type="http://schemas.openxmlformats.org/officeDocument/2006/relationships/hyperlink" Target="https://doi.org/10.1080/09670262.2020.1786858" TargetMode="External"/><Relationship Id="rId93" Type="http://schemas.openxmlformats.org/officeDocument/2006/relationships/hyperlink" Target="https://onlinelibrary.wiley.com/doi/epdf/10.1111/j.1529-8817.1978.tb00305.x" TargetMode="External"/><Relationship Id="rId98" Type="http://schemas.openxmlformats.org/officeDocument/2006/relationships/hyperlink" Target="https://doi.org/10.1111/j.1529-8817.1978.tb02470.x" TargetMode="External"/><Relationship Id="rId121" Type="http://schemas.openxmlformats.org/officeDocument/2006/relationships/hyperlink" Target="https://doi.org/10.3354/meps161155" TargetMode="External"/><Relationship Id="rId142" Type="http://schemas.openxmlformats.org/officeDocument/2006/relationships/hyperlink" Target="https://doi.org/10.2216/13-147.1" TargetMode="External"/><Relationship Id="rId3" Type="http://schemas.openxmlformats.org/officeDocument/2006/relationships/hyperlink" Target="https://doi.org/10.1111/j.1529-8817.2004.03157.x" TargetMode="External"/><Relationship Id="rId25" Type="http://schemas.openxmlformats.org/officeDocument/2006/relationships/hyperlink" Target="https://doi.org/10.1080/00318884.2023.2197636" TargetMode="External"/><Relationship Id="rId46" Type="http://schemas.openxmlformats.org/officeDocument/2006/relationships/hyperlink" Target="https://doi.org/10.1890/12-2182.1" TargetMode="External"/><Relationship Id="rId67" Type="http://schemas.openxmlformats.org/officeDocument/2006/relationships/hyperlink" Target="https://doi.org/10.1007/978-94-009-1659-3_64" TargetMode="External"/><Relationship Id="rId116" Type="http://schemas.openxmlformats.org/officeDocument/2006/relationships/hyperlink" Target="https://doi.org/10.1007/s10811-019-02019-w" TargetMode="External"/><Relationship Id="rId137" Type="http://schemas.openxmlformats.org/officeDocument/2006/relationships/hyperlink" Target="https://doi.org/10.1007/s10750-006-0569-2" TargetMode="External"/><Relationship Id="rId158" Type="http://schemas.openxmlformats.org/officeDocument/2006/relationships/hyperlink" Target="https://doi.org/10.1007/BF02180189" TargetMode="External"/><Relationship Id="rId20" Type="http://schemas.openxmlformats.org/officeDocument/2006/relationships/hyperlink" Target="https://researchportal.murdoch.edu.au/esploro/outputs/journalArticle/The-nutritional-eco-physiology-of-Chaetomorpha-linum/991005545101107891" TargetMode="External"/><Relationship Id="rId41" Type="http://schemas.openxmlformats.org/officeDocument/2006/relationships/hyperlink" Target="https://doi.org/10.1890/12-2182.1" TargetMode="External"/><Relationship Id="rId62" Type="http://schemas.openxmlformats.org/officeDocument/2006/relationships/hyperlink" Target="https://dl.nsf.gov.lk/items/9a592fe2-9fb8-409f-8730-10488d6d6c43" TargetMode="External"/><Relationship Id="rId83" Type="http://schemas.openxmlformats.org/officeDocument/2006/relationships/hyperlink" Target="https://doi.org/10.3354/meps330075" TargetMode="External"/><Relationship Id="rId88" Type="http://schemas.openxmlformats.org/officeDocument/2006/relationships/hyperlink" Target="https://doi.org/10.1016/j.aquaculture.2023.740486" TargetMode="External"/><Relationship Id="rId111" Type="http://schemas.openxmlformats.org/officeDocument/2006/relationships/hyperlink" Target="https://doi.org/10.1016/j.aquabot.2011.09.004" TargetMode="External"/><Relationship Id="rId132" Type="http://schemas.openxmlformats.org/officeDocument/2006/relationships/hyperlink" Target="https://doi.org/10.1111/pre.12483" TargetMode="External"/><Relationship Id="rId153" Type="http://schemas.openxmlformats.org/officeDocument/2006/relationships/hyperlink" Target="https://doi.org/10.1111/j.1529-8817.1978.tb00292.x" TargetMode="External"/><Relationship Id="rId15" Type="http://schemas.openxmlformats.org/officeDocument/2006/relationships/hyperlink" Target="https://doi.org/10.1016/S0022-0981(01)00387-2" TargetMode="External"/><Relationship Id="rId36" Type="http://schemas.openxmlformats.org/officeDocument/2006/relationships/hyperlink" Target="https://doi.org/10.1890/12-2182.1" TargetMode="External"/><Relationship Id="rId57" Type="http://schemas.openxmlformats.org/officeDocument/2006/relationships/hyperlink" Target="https://dl.nsf.gov.lk/items/9a592fe2-9fb8-409f-8730-10488d6d6c43" TargetMode="External"/><Relationship Id="rId106" Type="http://schemas.openxmlformats.org/officeDocument/2006/relationships/hyperlink" Target="https://doi.org/10.1007/s10811-018-1575-2" TargetMode="External"/><Relationship Id="rId127" Type="http://schemas.openxmlformats.org/officeDocument/2006/relationships/hyperlink" Target="https://doi.org/10.1111/j.1529-8817.1987.tb04204.x" TargetMode="External"/><Relationship Id="rId10" Type="http://schemas.openxmlformats.org/officeDocument/2006/relationships/hyperlink" Target="https://link.springer.com/article/10.1007/BF00413924" TargetMode="External"/><Relationship Id="rId31" Type="http://schemas.openxmlformats.org/officeDocument/2006/relationships/hyperlink" Target="https://doi.org/10.1111/jpy.13229" TargetMode="External"/><Relationship Id="rId52" Type="http://schemas.openxmlformats.org/officeDocument/2006/relationships/hyperlink" Target="https://doi.org/10.1007/s44289-024-00007-8" TargetMode="External"/><Relationship Id="rId73" Type="http://schemas.openxmlformats.org/officeDocument/2006/relationships/hyperlink" Target="https://doi.org/10.1080/09670262.2020.1786858" TargetMode="External"/><Relationship Id="rId78" Type="http://schemas.openxmlformats.org/officeDocument/2006/relationships/hyperlink" Target="https://doi.org/10.1111/jpy.13229" TargetMode="External"/><Relationship Id="rId94" Type="http://schemas.openxmlformats.org/officeDocument/2006/relationships/hyperlink" Target="https://doi.org/10.1007/s10811-017-1216-1" TargetMode="External"/><Relationship Id="rId99" Type="http://schemas.openxmlformats.org/officeDocument/2006/relationships/hyperlink" Target="https://doi.org/10.1016/0044-8486(78)90082-0" TargetMode="External"/><Relationship Id="rId101" Type="http://schemas.openxmlformats.org/officeDocument/2006/relationships/hyperlink" Target="https://doi.org/10.1007/BF00428652" TargetMode="External"/><Relationship Id="rId122" Type="http://schemas.openxmlformats.org/officeDocument/2006/relationships/hyperlink" Target="https://doi.org/10.3354/meps161155" TargetMode="External"/><Relationship Id="rId143" Type="http://schemas.openxmlformats.org/officeDocument/2006/relationships/hyperlink" Target="https://doi.org/10.2216/13-147.1" TargetMode="External"/><Relationship Id="rId148" Type="http://schemas.openxmlformats.org/officeDocument/2006/relationships/hyperlink" Target="https://doi.org/10.1007/s10811-022-02881-1" TargetMode="External"/><Relationship Id="rId4" Type="http://schemas.openxmlformats.org/officeDocument/2006/relationships/hyperlink" Target="https://doi.org/10.1111/j.1529-8817.2004.03157.x" TargetMode="External"/><Relationship Id="rId9" Type="http://schemas.openxmlformats.org/officeDocument/2006/relationships/hyperlink" Target="https://doi.org/10.1111/j.0022-3646.1994.00573.x" TargetMode="External"/><Relationship Id="rId26" Type="http://schemas.openxmlformats.org/officeDocument/2006/relationships/hyperlink" Target="https://doi.org/10.1007/s10811-022-02881-1" TargetMode="External"/><Relationship Id="rId47" Type="http://schemas.openxmlformats.org/officeDocument/2006/relationships/hyperlink" Target="https://doi.org/10.1890/12-2182.1" TargetMode="External"/><Relationship Id="rId68" Type="http://schemas.openxmlformats.org/officeDocument/2006/relationships/hyperlink" Target="https://researchportal.murdoch.edu.au/esploro/outputs/journalArticle/Effects-of-inorganic-phosphorus-and-nitrogen/991005540634507891" TargetMode="External"/><Relationship Id="rId89" Type="http://schemas.openxmlformats.org/officeDocument/2006/relationships/hyperlink" Target="https://link.springer.com/article/10.1007/BF00413924" TargetMode="External"/><Relationship Id="rId112" Type="http://schemas.openxmlformats.org/officeDocument/2006/relationships/hyperlink" Target="https://doi.org/10.1016/j.aquabot.2011.09.004" TargetMode="External"/><Relationship Id="rId133" Type="http://schemas.openxmlformats.org/officeDocument/2006/relationships/hyperlink" Target="https://doi.org/10.1046/j.1444-2906.2001.00277.x" TargetMode="External"/><Relationship Id="rId154" Type="http://schemas.openxmlformats.org/officeDocument/2006/relationships/hyperlink" Target="https://doi.org/10.1111/j.1529-8817.1978.tb00292.x" TargetMode="External"/><Relationship Id="rId16" Type="http://schemas.openxmlformats.org/officeDocument/2006/relationships/hyperlink" Target="https://doi.org/10.1016/S0022-0981(01)00387-2" TargetMode="External"/><Relationship Id="rId37" Type="http://schemas.openxmlformats.org/officeDocument/2006/relationships/hyperlink" Target="https://doi.org/10.1890/12-2182.1" TargetMode="External"/><Relationship Id="rId58" Type="http://schemas.openxmlformats.org/officeDocument/2006/relationships/hyperlink" Target="https://dl.nsf.gov.lk/items/9a592fe2-9fb8-409f-8730-10488d6d6c43" TargetMode="External"/><Relationship Id="rId79" Type="http://schemas.openxmlformats.org/officeDocument/2006/relationships/hyperlink" Target="https://doi.org/10.1111/jpy.13229" TargetMode="External"/><Relationship Id="rId102" Type="http://schemas.openxmlformats.org/officeDocument/2006/relationships/hyperlink" Target="https://doi.org/10.1111/jpy.13534" TargetMode="External"/><Relationship Id="rId123" Type="http://schemas.openxmlformats.org/officeDocument/2006/relationships/hyperlink" Target="http://irgu.unigoa.ac.in/drs/bitstream/handle/unigoa/3245/raikar_v_d_2006.pdf?sequence=1" TargetMode="External"/><Relationship Id="rId144" Type="http://schemas.openxmlformats.org/officeDocument/2006/relationships/hyperlink" Target="https://link.springer.com/article/10.1007/s10811-015-0578-5" TargetMode="External"/><Relationship Id="rId90" Type="http://schemas.openxmlformats.org/officeDocument/2006/relationships/hyperlink" Target="https://doi.org/10.1016/j.aquabot.2020.103306" TargetMode="External"/><Relationship Id="rId27" Type="http://schemas.openxmlformats.org/officeDocument/2006/relationships/hyperlink" Target="https://doi.org/10.1111/j.1529-8817.2004.03157.x" TargetMode="External"/><Relationship Id="rId48" Type="http://schemas.openxmlformats.org/officeDocument/2006/relationships/hyperlink" Target="https://doi.org/10.1890/12-2182.1" TargetMode="External"/><Relationship Id="rId69" Type="http://schemas.openxmlformats.org/officeDocument/2006/relationships/hyperlink" Target="https://researchportal.murdoch.edu.au/esploro/outputs/journalArticle/The-nutritional-eco-physiology-of-Chaetomorpha-linum/991005545101107891" TargetMode="External"/><Relationship Id="rId113" Type="http://schemas.openxmlformats.org/officeDocument/2006/relationships/hyperlink" Target="https://doi.org/10.1080/00318884.2023.2197636" TargetMode="External"/><Relationship Id="rId134" Type="http://schemas.openxmlformats.org/officeDocument/2006/relationships/hyperlink" Target="https://doi.org/10.1046/j.1444-2906.2001.00277.x" TargetMode="External"/><Relationship Id="rId80" Type="http://schemas.openxmlformats.org/officeDocument/2006/relationships/hyperlink" Target="https://doi.org/10.1111/jpy.13229" TargetMode="External"/><Relationship Id="rId155" Type="http://schemas.openxmlformats.org/officeDocument/2006/relationships/hyperlink" Target="https://doi.org/10.1111/j.1529-8817.1978.tb00292.x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1007/s10811-022-02743-w" TargetMode="External"/><Relationship Id="rId21" Type="http://schemas.openxmlformats.org/officeDocument/2006/relationships/hyperlink" Target="https://doi.org/10.3354/meps198083" TargetMode="External"/><Relationship Id="rId42" Type="http://schemas.openxmlformats.org/officeDocument/2006/relationships/hyperlink" Target="https://doi.org/10.1111/j.0022-3646.1994.00980.x" TargetMode="External"/><Relationship Id="rId47" Type="http://schemas.openxmlformats.org/officeDocument/2006/relationships/hyperlink" Target="https://doi.org/10.1111/j.1529-8817.2004.03157.x" TargetMode="External"/><Relationship Id="rId63" Type="http://schemas.openxmlformats.org/officeDocument/2006/relationships/hyperlink" Target="https://doi.org/10.1007/BF00047844" TargetMode="External"/><Relationship Id="rId68" Type="http://schemas.openxmlformats.org/officeDocument/2006/relationships/hyperlink" Target="https://doi.org/10.1111/j.0022-3646.1985.00448.x" TargetMode="External"/><Relationship Id="rId84" Type="http://schemas.openxmlformats.org/officeDocument/2006/relationships/hyperlink" Target="https://doi.org/10.1016/j.aquabot.2012.03.006" TargetMode="External"/><Relationship Id="rId89" Type="http://schemas.openxmlformats.org/officeDocument/2006/relationships/hyperlink" Target="https://doi.org/10.1111/j.1529-8817.1987.tb04204.x" TargetMode="External"/><Relationship Id="rId112" Type="http://schemas.openxmlformats.org/officeDocument/2006/relationships/hyperlink" Target="https://doi.org/10.1016/S0304-3770(03)00037-8" TargetMode="External"/><Relationship Id="rId16" Type="http://schemas.openxmlformats.org/officeDocument/2006/relationships/hyperlink" Target="http://www.pgia.pdn.ac.lk/files/Annual_congress/journel/v18/7.pdf" TargetMode="External"/><Relationship Id="rId107" Type="http://schemas.openxmlformats.org/officeDocument/2006/relationships/hyperlink" Target="https://doi.org/10.1007/BF00386654" TargetMode="External"/><Relationship Id="rId11" Type="http://schemas.openxmlformats.org/officeDocument/2006/relationships/hyperlink" Target="http://www.pgia.pdn.ac.lk/files/Annual_congress/journel/v18/7.pdf" TargetMode="External"/><Relationship Id="rId32" Type="http://schemas.openxmlformats.org/officeDocument/2006/relationships/hyperlink" Target="https://doi.org/10.1111/j.0022-3646.1985.00287.x" TargetMode="External"/><Relationship Id="rId37" Type="http://schemas.openxmlformats.org/officeDocument/2006/relationships/hyperlink" Target="https://doi.org/10.1007/s10811-015-0578-5" TargetMode="External"/><Relationship Id="rId53" Type="http://schemas.openxmlformats.org/officeDocument/2006/relationships/hyperlink" Target="https://doi.org/10.1007/s00227-006-0588-6" TargetMode="External"/><Relationship Id="rId58" Type="http://schemas.openxmlformats.org/officeDocument/2006/relationships/hyperlink" Target="https://www.researchgate.net/publication/277962595_Photosynthetic_and_nutrient_uptake_physiology_of_Padina_species_in_high_and_low_nutrient_waters_in_Bolinao_Pangasinan_Philippines" TargetMode="External"/><Relationship Id="rId74" Type="http://schemas.openxmlformats.org/officeDocument/2006/relationships/hyperlink" Target="https://doi.org/10.1111/j.1529-8817.1978.tb02467.x" TargetMode="External"/><Relationship Id="rId79" Type="http://schemas.openxmlformats.org/officeDocument/2006/relationships/hyperlink" Target="https://doi.org/10.1111/jpy.13534" TargetMode="External"/><Relationship Id="rId102" Type="http://schemas.openxmlformats.org/officeDocument/2006/relationships/hyperlink" Target="https://doi.org/10.1111/j.0022-3646.1994.00980.x" TargetMode="External"/><Relationship Id="rId123" Type="http://schemas.openxmlformats.org/officeDocument/2006/relationships/hyperlink" Target="https://doi.org/10.1007/BF02180189" TargetMode="External"/><Relationship Id="rId128" Type="http://schemas.openxmlformats.org/officeDocument/2006/relationships/hyperlink" Target="https://doi.org/10.1007/BF00392795" TargetMode="External"/><Relationship Id="rId5" Type="http://schemas.openxmlformats.org/officeDocument/2006/relationships/hyperlink" Target="https://doi.org/10.1007/BF00386654" TargetMode="External"/><Relationship Id="rId90" Type="http://schemas.openxmlformats.org/officeDocument/2006/relationships/hyperlink" Target="https://doi.org/10.1111/j.1529-8817.1987.tb04204.x" TargetMode="External"/><Relationship Id="rId95" Type="http://schemas.openxmlformats.org/officeDocument/2006/relationships/hyperlink" Target="https://doi.org/10.3354/meps161155" TargetMode="External"/><Relationship Id="rId22" Type="http://schemas.openxmlformats.org/officeDocument/2006/relationships/hyperlink" Target="https://doi.org/10.1590/S0102-695X2011005000074" TargetMode="External"/><Relationship Id="rId27" Type="http://schemas.openxmlformats.org/officeDocument/2006/relationships/hyperlink" Target="https://doi.org/10.1111/j.1529-8817.2004.03157.x" TargetMode="External"/><Relationship Id="rId43" Type="http://schemas.openxmlformats.org/officeDocument/2006/relationships/hyperlink" Target="https://researchportal.murdoch.edu.au/esploro/outputs/journalArticle/The-nutritional-eco-physiology-of-Chaetomorpha-linum/991005545101107891" TargetMode="External"/><Relationship Id="rId48" Type="http://schemas.openxmlformats.org/officeDocument/2006/relationships/hyperlink" Target="https://doi.org/10.2216/13-147.1" TargetMode="External"/><Relationship Id="rId64" Type="http://schemas.openxmlformats.org/officeDocument/2006/relationships/hyperlink" Target="https://doi.org/10.1111/j.1529-8817.2007.00416.x" TargetMode="External"/><Relationship Id="rId69" Type="http://schemas.openxmlformats.org/officeDocument/2006/relationships/hyperlink" Target="https://doi.org/10.1016/0022-0981(85)90100-5" TargetMode="External"/><Relationship Id="rId113" Type="http://schemas.openxmlformats.org/officeDocument/2006/relationships/hyperlink" Target="https://doi.org/10.1016/S0304-3770(03)00037-8" TargetMode="External"/><Relationship Id="rId118" Type="http://schemas.openxmlformats.org/officeDocument/2006/relationships/hyperlink" Target="https://doi.org/10.1515/BOT.2002.019?urlappend=%3Futm_source%3Dresearchgate.net%26medium%3Darticle" TargetMode="External"/><Relationship Id="rId80" Type="http://schemas.openxmlformats.org/officeDocument/2006/relationships/hyperlink" Target="https://doi.org/10.1007/s11802-013-1928-z" TargetMode="External"/><Relationship Id="rId85" Type="http://schemas.openxmlformats.org/officeDocument/2006/relationships/hyperlink" Target="https://doi.org/10.1111/j.1529-8817.2004.03116.x" TargetMode="External"/><Relationship Id="rId12" Type="http://schemas.openxmlformats.org/officeDocument/2006/relationships/hyperlink" Target="http://www.pgia.pdn.ac.lk/files/Annual_congress/journel/v18/7.pdf" TargetMode="External"/><Relationship Id="rId17" Type="http://schemas.openxmlformats.org/officeDocument/2006/relationships/hyperlink" Target="http://www.pgia.pdn.ac.lk/files/Annual_congress/journel/v18/7.pdf" TargetMode="External"/><Relationship Id="rId33" Type="http://schemas.openxmlformats.org/officeDocument/2006/relationships/hyperlink" Target="https://www.researchgate.net/publication/229431110_Ulva_lactuca_Biofilters_for_Marine_Fishpond_Effluents_I_Ammonia_Uptake_Kinetics_and_Nitrogen_Content" TargetMode="External"/><Relationship Id="rId38" Type="http://schemas.openxmlformats.org/officeDocument/2006/relationships/hyperlink" Target="https://doi.org/10.1007/s10811-016-0857-9" TargetMode="External"/><Relationship Id="rId59" Type="http://schemas.openxmlformats.org/officeDocument/2006/relationships/hyperlink" Target="https://www.researchgate.net/publication/277962595_Photosynthetic_and_nutrient_uptake_physiology_of_Padina_species_in_high_and_low_nutrient_waters_in_Bolinao_Pangasinan_Philippines" TargetMode="External"/><Relationship Id="rId103" Type="http://schemas.openxmlformats.org/officeDocument/2006/relationships/hyperlink" Target="https://doi.org/10.1111/j.0022-3646.1994.00980.x" TargetMode="External"/><Relationship Id="rId108" Type="http://schemas.openxmlformats.org/officeDocument/2006/relationships/hyperlink" Target="https://doi.org/10.1007/BF00386654" TargetMode="External"/><Relationship Id="rId124" Type="http://schemas.openxmlformats.org/officeDocument/2006/relationships/hyperlink" Target="https://doi.org/10.1371/journal.pone.0108980" TargetMode="External"/><Relationship Id="rId129" Type="http://schemas.openxmlformats.org/officeDocument/2006/relationships/hyperlink" Target="https://doi.org/10.1007/s10811-021-02604-y" TargetMode="External"/><Relationship Id="rId54" Type="http://schemas.openxmlformats.org/officeDocument/2006/relationships/hyperlink" Target="https://doi.org/10.1007/s10811-022-02743-w" TargetMode="External"/><Relationship Id="rId70" Type="http://schemas.openxmlformats.org/officeDocument/2006/relationships/hyperlink" Target="https://doi.org/10.1016/0022-0981(85)90100-5" TargetMode="External"/><Relationship Id="rId75" Type="http://schemas.openxmlformats.org/officeDocument/2006/relationships/hyperlink" Target="https://doi.org/10.1111/j.1529-8817.1978.tb02467.x" TargetMode="External"/><Relationship Id="rId91" Type="http://schemas.openxmlformats.org/officeDocument/2006/relationships/hyperlink" Target="https://doi.org/10.1111/pre.12483" TargetMode="External"/><Relationship Id="rId96" Type="http://schemas.openxmlformats.org/officeDocument/2006/relationships/hyperlink" Target="https://doi.org/10.3354/meps13429" TargetMode="External"/><Relationship Id="rId1" Type="http://schemas.openxmlformats.org/officeDocument/2006/relationships/hyperlink" Target="https://researchportal.murdoch.edu.au/esploro/outputs/journalArticle/Effects-of-inorganic-phosphorus-and-nitrogen/991005540634507891/filesAndLinks?index=0" TargetMode="External"/><Relationship Id="rId6" Type="http://schemas.openxmlformats.org/officeDocument/2006/relationships/hyperlink" Target="https://doi.org/10.1111/j.1529-8817.1978.tb00305.x" TargetMode="External"/><Relationship Id="rId23" Type="http://schemas.openxmlformats.org/officeDocument/2006/relationships/hyperlink" Target="https://doi.org/10.1038/srep26498" TargetMode="External"/><Relationship Id="rId28" Type="http://schemas.openxmlformats.org/officeDocument/2006/relationships/hyperlink" Target="https://link.springer.com/article/10.1007/s10811-015-0578-5" TargetMode="External"/><Relationship Id="rId49" Type="http://schemas.openxmlformats.org/officeDocument/2006/relationships/hyperlink" Target="https://doi.org/10.1046/j.1529-8817.1999.3540740.x" TargetMode="External"/><Relationship Id="rId114" Type="http://schemas.openxmlformats.org/officeDocument/2006/relationships/hyperlink" Target="https://doi.org/10.1016/S0304-3770(03)00037-8" TargetMode="External"/><Relationship Id="rId119" Type="http://schemas.openxmlformats.org/officeDocument/2006/relationships/hyperlink" Target="https://doi.org/10.1515/BOT.2002.019?urlappend=%3Futm_source%3Dresearchgate.net%26medium%3Darticle" TargetMode="External"/><Relationship Id="rId44" Type="http://schemas.openxmlformats.org/officeDocument/2006/relationships/hyperlink" Target="https://researchportal.murdoch.edu.au/esploro/outputs/journalArticle/The-nutritional-eco-physiology-of-Chaetomorpha-linum/991005545101107891" TargetMode="External"/><Relationship Id="rId60" Type="http://schemas.openxmlformats.org/officeDocument/2006/relationships/hyperlink" Target="https://www.researchgate.net/publication/277962595_Photosynthetic_and_nutrient_uptake_physiology_of_Padina_species_in_high_and_low_nutrient_waters_in_Bolinao_Pangasinan_Philippines" TargetMode="External"/><Relationship Id="rId65" Type="http://schemas.openxmlformats.org/officeDocument/2006/relationships/hyperlink" Target="https://doi.org/10.1111/j.1529-8817.2007.00416.x" TargetMode="External"/><Relationship Id="rId81" Type="http://schemas.openxmlformats.org/officeDocument/2006/relationships/hyperlink" Target="https://doi.org/10.1007/s11802-013-1928-z" TargetMode="External"/><Relationship Id="rId86" Type="http://schemas.openxmlformats.org/officeDocument/2006/relationships/hyperlink" Target="https://doi.org/10.1016/j.aquabot.2011.09.004" TargetMode="External"/><Relationship Id="rId130" Type="http://schemas.openxmlformats.org/officeDocument/2006/relationships/hyperlink" Target="https://doi.org/10.1007/s10811-021-02604-y" TargetMode="External"/><Relationship Id="rId13" Type="http://schemas.openxmlformats.org/officeDocument/2006/relationships/hyperlink" Target="http://www.pgia.pdn.ac.lk/files/Annual_congress/journel/v18/7.pdf" TargetMode="External"/><Relationship Id="rId18" Type="http://schemas.openxmlformats.org/officeDocument/2006/relationships/hyperlink" Target="http://www.pgia.pdn.ac.lk/files/Annual_congress/journel/v18/7.pdf" TargetMode="External"/><Relationship Id="rId39" Type="http://schemas.openxmlformats.org/officeDocument/2006/relationships/hyperlink" Target="https://doi.org/10.1007/BF00392496" TargetMode="External"/><Relationship Id="rId109" Type="http://schemas.openxmlformats.org/officeDocument/2006/relationships/hyperlink" Target="https://doi.org/10.1007/BF00386654" TargetMode="External"/><Relationship Id="rId34" Type="http://schemas.openxmlformats.org/officeDocument/2006/relationships/hyperlink" Target="https://doi.org/10.1007/s10811-019-02019-w" TargetMode="External"/><Relationship Id="rId50" Type="http://schemas.openxmlformats.org/officeDocument/2006/relationships/hyperlink" Target="https://doi.org/10.1371/journal.pone.0108980" TargetMode="External"/><Relationship Id="rId55" Type="http://schemas.openxmlformats.org/officeDocument/2006/relationships/hyperlink" Target="https://doi.org/10.3354/meps13429" TargetMode="External"/><Relationship Id="rId76" Type="http://schemas.openxmlformats.org/officeDocument/2006/relationships/hyperlink" Target="https://doi.org/10.1111/j.1529-8817.1978.tb02467.x" TargetMode="External"/><Relationship Id="rId97" Type="http://schemas.openxmlformats.org/officeDocument/2006/relationships/hyperlink" Target="https://doi.org/10.3354/meps198083" TargetMode="External"/><Relationship Id="rId104" Type="http://schemas.openxmlformats.org/officeDocument/2006/relationships/hyperlink" Target="https://doi.org/10.1007/BF00394620" TargetMode="External"/><Relationship Id="rId120" Type="http://schemas.openxmlformats.org/officeDocument/2006/relationships/hyperlink" Target="https://doi.org/10.1046/j.1529-8817.1999.3540740.x" TargetMode="External"/><Relationship Id="rId125" Type="http://schemas.openxmlformats.org/officeDocument/2006/relationships/hyperlink" Target="https://doi.org/10.1007/s10811-022-02881-1" TargetMode="External"/><Relationship Id="rId7" Type="http://schemas.openxmlformats.org/officeDocument/2006/relationships/hyperlink" Target="https://doi.org/10.1111/j.1529-8817.1978.tb00292.x" TargetMode="External"/><Relationship Id="rId71" Type="http://schemas.openxmlformats.org/officeDocument/2006/relationships/hyperlink" Target="https://doi.org/10.1007/s00227-006-0588-6" TargetMode="External"/><Relationship Id="rId92" Type="http://schemas.openxmlformats.org/officeDocument/2006/relationships/hyperlink" Target="https://doi.org/10.1007/BF00349487" TargetMode="External"/><Relationship Id="rId2" Type="http://schemas.openxmlformats.org/officeDocument/2006/relationships/hyperlink" Target="https://doi.org/10.1007/BF02180189" TargetMode="External"/><Relationship Id="rId29" Type="http://schemas.openxmlformats.org/officeDocument/2006/relationships/hyperlink" Target="https://doi.org/10.1016/0022-0981(84)90008-X" TargetMode="External"/><Relationship Id="rId24" Type="http://schemas.openxmlformats.org/officeDocument/2006/relationships/hyperlink" Target="https://doi.org/10.1111/pre.12483" TargetMode="External"/><Relationship Id="rId40" Type="http://schemas.openxmlformats.org/officeDocument/2006/relationships/hyperlink" Target="https://doi.org/10.3354/meps122253" TargetMode="External"/><Relationship Id="rId45" Type="http://schemas.openxmlformats.org/officeDocument/2006/relationships/hyperlink" Target="https://doi.org/10.1111/j.0022-3646.1985.00448.x" TargetMode="External"/><Relationship Id="rId66" Type="http://schemas.openxmlformats.org/officeDocument/2006/relationships/hyperlink" Target="https://doi.org/10.1016/j.aquaculture.2023.740486" TargetMode="External"/><Relationship Id="rId87" Type="http://schemas.openxmlformats.org/officeDocument/2006/relationships/hyperlink" Target="https://doi.org/10.1016/j.aquabot.2011.09.004" TargetMode="External"/><Relationship Id="rId110" Type="http://schemas.openxmlformats.org/officeDocument/2006/relationships/hyperlink" Target="https://doi.org/10.1007/BF00386654" TargetMode="External"/><Relationship Id="rId115" Type="http://schemas.openxmlformats.org/officeDocument/2006/relationships/hyperlink" Target="https://doi.org/10.2216/13-147.1" TargetMode="External"/><Relationship Id="rId61" Type="http://schemas.openxmlformats.org/officeDocument/2006/relationships/hyperlink" Target="https://www.researchgate.net/publication/277962595_Photosynthetic_and_nutrient_uptake_physiology_of_Padina_species_in_high_and_low_nutrient_waters_in_Bolinao_Pangasinan_Philippines" TargetMode="External"/><Relationship Id="rId82" Type="http://schemas.openxmlformats.org/officeDocument/2006/relationships/hyperlink" Target="https://doi.org/10.1111/j.1529-8817.2008.00484.x" TargetMode="External"/><Relationship Id="rId19" Type="http://schemas.openxmlformats.org/officeDocument/2006/relationships/hyperlink" Target="https://doi.org/10.1016/S0304-3770(03)00037-8" TargetMode="External"/><Relationship Id="rId14" Type="http://schemas.openxmlformats.org/officeDocument/2006/relationships/hyperlink" Target="http://www.pgia.pdn.ac.lk/files/Annual_congress/journel/v18/7.pdf" TargetMode="External"/><Relationship Id="rId30" Type="http://schemas.openxmlformats.org/officeDocument/2006/relationships/hyperlink" Target="https://doi.org/10.1111/j.1529-8817.1979.tb02954.x" TargetMode="External"/><Relationship Id="rId35" Type="http://schemas.openxmlformats.org/officeDocument/2006/relationships/hyperlink" Target="https://doi.org/10.1016/j.aquabot.2012.03.006" TargetMode="External"/><Relationship Id="rId56" Type="http://schemas.openxmlformats.org/officeDocument/2006/relationships/hyperlink" Target="https://doi.org/10.1007/BF00040272" TargetMode="External"/><Relationship Id="rId77" Type="http://schemas.openxmlformats.org/officeDocument/2006/relationships/hyperlink" Target="https://doi.org/10.1007/BF00428652" TargetMode="External"/><Relationship Id="rId100" Type="http://schemas.openxmlformats.org/officeDocument/2006/relationships/hyperlink" Target="https://doi.org/10.1111/j.0022-3646.1994.00980.x" TargetMode="External"/><Relationship Id="rId105" Type="http://schemas.openxmlformats.org/officeDocument/2006/relationships/hyperlink" Target="https://doi.org/10.1016/0304-3770(84)90008-1" TargetMode="External"/><Relationship Id="rId126" Type="http://schemas.openxmlformats.org/officeDocument/2006/relationships/hyperlink" Target="https://doi.org/10.1007/s10811-022-02881-1" TargetMode="External"/><Relationship Id="rId8" Type="http://schemas.openxmlformats.org/officeDocument/2006/relationships/hyperlink" Target="https://doi.org/10.1023/B:HYDR.0000027686.63170.6c" TargetMode="External"/><Relationship Id="rId51" Type="http://schemas.openxmlformats.org/officeDocument/2006/relationships/hyperlink" Target="https://doi.org/10.1111/j.1529-8817.1978.tb00297.x" TargetMode="External"/><Relationship Id="rId72" Type="http://schemas.openxmlformats.org/officeDocument/2006/relationships/hyperlink" Target="https://doi.org/10.1007/s10811-017-1216-1" TargetMode="External"/><Relationship Id="rId93" Type="http://schemas.openxmlformats.org/officeDocument/2006/relationships/hyperlink" Target="https://doi.org/10.1007/BF00349487" TargetMode="External"/><Relationship Id="rId98" Type="http://schemas.openxmlformats.org/officeDocument/2006/relationships/hyperlink" Target="https://doi.org/10.1007/s00227-017-3197-7" TargetMode="External"/><Relationship Id="rId121" Type="http://schemas.openxmlformats.org/officeDocument/2006/relationships/hyperlink" Target="https://doi.org/10.3354/meps169143" TargetMode="External"/><Relationship Id="rId3" Type="http://schemas.openxmlformats.org/officeDocument/2006/relationships/hyperlink" Target="https://doi.org/10.1007/BF00394620" TargetMode="External"/><Relationship Id="rId25" Type="http://schemas.openxmlformats.org/officeDocument/2006/relationships/hyperlink" Target="https://doi.org/10.1080/09670262.2020.1786858" TargetMode="External"/><Relationship Id="rId46" Type="http://schemas.openxmlformats.org/officeDocument/2006/relationships/hyperlink" Target="https://doi.org/10.1111/j.1529-8817.2004.03116.x" TargetMode="External"/><Relationship Id="rId67" Type="http://schemas.openxmlformats.org/officeDocument/2006/relationships/hyperlink" Target="https://doi.org/10.1111/j.1529-8817.1978.tb00297.x" TargetMode="External"/><Relationship Id="rId116" Type="http://schemas.openxmlformats.org/officeDocument/2006/relationships/hyperlink" Target="https://link.springer.com/article/10.1007/s10811-015-0578-5" TargetMode="External"/><Relationship Id="rId20" Type="http://schemas.openxmlformats.org/officeDocument/2006/relationships/hyperlink" Target="https://doi.org/10.1016/0304-3770(82)90004-3" TargetMode="External"/><Relationship Id="rId41" Type="http://schemas.openxmlformats.org/officeDocument/2006/relationships/hyperlink" Target="https://doi.org/10.3354/meps169143" TargetMode="External"/><Relationship Id="rId62" Type="http://schemas.openxmlformats.org/officeDocument/2006/relationships/hyperlink" Target="https://doi.org/10.1007/BF00047844" TargetMode="External"/><Relationship Id="rId83" Type="http://schemas.openxmlformats.org/officeDocument/2006/relationships/hyperlink" Target="https://doi.org/10.1111/j.1529-8817.2008.00484.x" TargetMode="External"/><Relationship Id="rId88" Type="http://schemas.openxmlformats.org/officeDocument/2006/relationships/hyperlink" Target="https://doi.org/10.1007/s10811-019-02019-w" TargetMode="External"/><Relationship Id="rId111" Type="http://schemas.openxmlformats.org/officeDocument/2006/relationships/hyperlink" Target="https://doi.org/10.1007/BF00386654" TargetMode="External"/><Relationship Id="rId15" Type="http://schemas.openxmlformats.org/officeDocument/2006/relationships/hyperlink" Target="http://www.pgia.pdn.ac.lk/files/Annual_congress/journel/v18/7.pdf" TargetMode="External"/><Relationship Id="rId36" Type="http://schemas.openxmlformats.org/officeDocument/2006/relationships/hyperlink" Target="https://doi.org/10.1111/j.1529-8817.2004.03157.x" TargetMode="External"/><Relationship Id="rId57" Type="http://schemas.openxmlformats.org/officeDocument/2006/relationships/hyperlink" Target="https://www.researchgate.net/publication/277962595_Photosynthetic_and_nutrient_uptake_physiology_of_Padina_species_in_high_and_low_nutrient_waters_in_Bolinao_Pangasinan_Philippines" TargetMode="External"/><Relationship Id="rId106" Type="http://schemas.openxmlformats.org/officeDocument/2006/relationships/hyperlink" Target="https://doi.org/10.1016/0022-0981(84)90008-X" TargetMode="External"/><Relationship Id="rId127" Type="http://schemas.openxmlformats.org/officeDocument/2006/relationships/hyperlink" Target="https://doi.org/10.1007/BF00392795" TargetMode="External"/><Relationship Id="rId10" Type="http://schemas.openxmlformats.org/officeDocument/2006/relationships/hyperlink" Target="http://www.pgia.pdn.ac.lk/files/Annual_congress/journel/v18/7.pdf" TargetMode="External"/><Relationship Id="rId31" Type="http://schemas.openxmlformats.org/officeDocument/2006/relationships/hyperlink" Target="https://doi.org/10.3354/meps164199" TargetMode="External"/><Relationship Id="rId52" Type="http://schemas.openxmlformats.org/officeDocument/2006/relationships/hyperlink" Target="https://drs.nio.res.in/drs/bitstream/handle/2264/8543/Ind_J_Geo_Mar_Sci_49_287a.pdf?sequence=1&amp;isAllowed=y" TargetMode="External"/><Relationship Id="rId73" Type="http://schemas.openxmlformats.org/officeDocument/2006/relationships/hyperlink" Target="https://doi.org/10.1111/j.1529-8817.1978.tb02467.x" TargetMode="External"/><Relationship Id="rId78" Type="http://schemas.openxmlformats.org/officeDocument/2006/relationships/hyperlink" Target="https://doi.org/10.1007/BF00428652" TargetMode="External"/><Relationship Id="rId94" Type="http://schemas.openxmlformats.org/officeDocument/2006/relationships/hyperlink" Target="https://doi.org/10.3354/meps161155" TargetMode="External"/><Relationship Id="rId99" Type="http://schemas.openxmlformats.org/officeDocument/2006/relationships/hyperlink" Target="https://doi.org/10.1007/s00227-017-3197-7" TargetMode="External"/><Relationship Id="rId101" Type="http://schemas.openxmlformats.org/officeDocument/2006/relationships/hyperlink" Target="https://doi.org/10.1111/j.0022-3646.1994.00980.x" TargetMode="External"/><Relationship Id="rId122" Type="http://schemas.openxmlformats.org/officeDocument/2006/relationships/hyperlink" Target="https://doi.org/10.1111/j.1529-8817.1978.tb00292.x" TargetMode="External"/><Relationship Id="rId4" Type="http://schemas.openxmlformats.org/officeDocument/2006/relationships/hyperlink" Target="https://doi.org/10.1111/j.1529-8817.1978.tb02467.x" TargetMode="External"/><Relationship Id="rId9" Type="http://schemas.openxmlformats.org/officeDocument/2006/relationships/hyperlink" Target="https://doi.org/10.1007/978-94-009-1659-3_64" TargetMode="External"/><Relationship Id="rId26" Type="http://schemas.openxmlformats.org/officeDocument/2006/relationships/hyperlink" Target="https://doi.org/10.1080/09670262.2020.1786858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link.springer.com/article/10.1007/s10811-015-0578-5" TargetMode="External"/><Relationship Id="rId21" Type="http://schemas.openxmlformats.org/officeDocument/2006/relationships/hyperlink" Target="https://doi.org/10.1111/j.1529-8817.2004.03157.x" TargetMode="External"/><Relationship Id="rId63" Type="http://schemas.openxmlformats.org/officeDocument/2006/relationships/hyperlink" Target="https://doi.org/10.1111/j.1529-8817.2007.00416.x" TargetMode="External"/><Relationship Id="rId159" Type="http://schemas.openxmlformats.org/officeDocument/2006/relationships/hyperlink" Target="https://doi.org/10.1016/j.aquabot.2012.03.006" TargetMode="External"/><Relationship Id="rId170" Type="http://schemas.openxmlformats.org/officeDocument/2006/relationships/hyperlink" Target="https://doi.org/10.1046/j.1529-8817.1999.3540740.x" TargetMode="External"/><Relationship Id="rId191" Type="http://schemas.openxmlformats.org/officeDocument/2006/relationships/hyperlink" Target="https://doi.org/10.1007/BF00428652" TargetMode="External"/><Relationship Id="rId205" Type="http://schemas.openxmlformats.org/officeDocument/2006/relationships/hyperlink" Target="https://doi.org/10.1007/BF00349487" TargetMode="External"/><Relationship Id="rId226" Type="http://schemas.openxmlformats.org/officeDocument/2006/relationships/hyperlink" Target="https://doi.org/10.1016/S0304-3770(03)00037-8" TargetMode="External"/><Relationship Id="rId247" Type="http://schemas.openxmlformats.org/officeDocument/2006/relationships/hyperlink" Target="https://doi.org/10.1111/j.1529-8817.1978.tb00297.x" TargetMode="External"/><Relationship Id="rId107" Type="http://schemas.openxmlformats.org/officeDocument/2006/relationships/hyperlink" Target="https://doi.org/10.1046/j.1444-2906.2001.00277.x" TargetMode="External"/><Relationship Id="rId11" Type="http://schemas.openxmlformats.org/officeDocument/2006/relationships/hyperlink" Target="https://doi.org/10.1016/S0022-0981(01)00387-2" TargetMode="External"/><Relationship Id="rId32" Type="http://schemas.openxmlformats.org/officeDocument/2006/relationships/hyperlink" Target="https://doi.org/10.1890/12-2182.1" TargetMode="External"/><Relationship Id="rId53" Type="http://schemas.openxmlformats.org/officeDocument/2006/relationships/hyperlink" Target="https://doi.org/10.1080/09670262.2020.1786858" TargetMode="External"/><Relationship Id="rId74" Type="http://schemas.openxmlformats.org/officeDocument/2006/relationships/hyperlink" Target="https://doi.org/10.1016/0044-8486(78)90082-0" TargetMode="External"/><Relationship Id="rId128" Type="http://schemas.openxmlformats.org/officeDocument/2006/relationships/hyperlink" Target="https://doi.org/10.1016/j.jembe.2014.02.001" TargetMode="External"/><Relationship Id="rId149" Type="http://schemas.openxmlformats.org/officeDocument/2006/relationships/hyperlink" Target="https://doi.org/10.1080/09670262.2020.1786858" TargetMode="External"/><Relationship Id="rId5" Type="http://schemas.openxmlformats.org/officeDocument/2006/relationships/hyperlink" Target="https://link.springer.com/article/10.1023/B:HYDR.0000027686.63170.6c" TargetMode="External"/><Relationship Id="rId95" Type="http://schemas.openxmlformats.org/officeDocument/2006/relationships/hyperlink" Target="http://irgu.unigoa.ac.in/drs/bitstream/handle/unigoa/3245/raikar_v_d_2006.pdf?sequence=1" TargetMode="External"/><Relationship Id="rId160" Type="http://schemas.openxmlformats.org/officeDocument/2006/relationships/hyperlink" Target="https://doi.org/10.1111/j.1529-8817.2004.03157.x" TargetMode="External"/><Relationship Id="rId181" Type="http://schemas.openxmlformats.org/officeDocument/2006/relationships/hyperlink" Target="https://doi.org/10.1016/j.aquaculture.2023.740486" TargetMode="External"/><Relationship Id="rId216" Type="http://schemas.openxmlformats.org/officeDocument/2006/relationships/hyperlink" Target="https://doi.org/10.1007/BF00394620" TargetMode="External"/><Relationship Id="rId237" Type="http://schemas.openxmlformats.org/officeDocument/2006/relationships/hyperlink" Target="https://doi.org/10.1007/s10811-022-02881-1" TargetMode="External"/><Relationship Id="rId258" Type="http://schemas.openxmlformats.org/officeDocument/2006/relationships/hyperlink" Target="https://doi.org/10.1111/j.0022-3646.1985.00448.x" TargetMode="External"/><Relationship Id="rId22" Type="http://schemas.openxmlformats.org/officeDocument/2006/relationships/hyperlink" Target="https://doi.org/10.1111/j.1529-8817.2004.03157.x" TargetMode="External"/><Relationship Id="rId43" Type="http://schemas.openxmlformats.org/officeDocument/2006/relationships/hyperlink" Target="https://doi.org/10.1890/12-2182.1" TargetMode="External"/><Relationship Id="rId64" Type="http://schemas.openxmlformats.org/officeDocument/2006/relationships/hyperlink" Target="https://doi.org/10.1111/j.1529-8817.2007.00416.x" TargetMode="External"/><Relationship Id="rId118" Type="http://schemas.openxmlformats.org/officeDocument/2006/relationships/hyperlink" Target="https://doi.org/10.1007/s10811-016-0857-9" TargetMode="External"/><Relationship Id="rId139" Type="http://schemas.openxmlformats.org/officeDocument/2006/relationships/hyperlink" Target="https://doi.org/10.1111/j.1529-8817.1978.tb00292.x" TargetMode="External"/><Relationship Id="rId85" Type="http://schemas.openxmlformats.org/officeDocument/2006/relationships/hyperlink" Target="https://doi.org/10.1080/00318884.2023.2197636" TargetMode="External"/><Relationship Id="rId150" Type="http://schemas.openxmlformats.org/officeDocument/2006/relationships/hyperlink" Target="https://doi.org/10.1080/09670262.2020.1786858" TargetMode="External"/><Relationship Id="rId171" Type="http://schemas.openxmlformats.org/officeDocument/2006/relationships/hyperlink" Target="https://doi.org/10.1371/journal.pone.0108980" TargetMode="External"/><Relationship Id="rId192" Type="http://schemas.openxmlformats.org/officeDocument/2006/relationships/hyperlink" Target="https://doi.org/10.1007/BF00428652" TargetMode="External"/><Relationship Id="rId206" Type="http://schemas.openxmlformats.org/officeDocument/2006/relationships/hyperlink" Target="https://doi.org/10.3354/meps161155" TargetMode="External"/><Relationship Id="rId227" Type="http://schemas.openxmlformats.org/officeDocument/2006/relationships/hyperlink" Target="https://doi.org/10.2216/13-147.1" TargetMode="External"/><Relationship Id="rId248" Type="http://schemas.openxmlformats.org/officeDocument/2006/relationships/hyperlink" Target="https://doi.org/10.1016/0022-0981(82)90202-7" TargetMode="External"/><Relationship Id="rId12" Type="http://schemas.openxmlformats.org/officeDocument/2006/relationships/hyperlink" Target="https://doi.org/10.1016/S0022-0981(01)00387-2" TargetMode="External"/><Relationship Id="rId33" Type="http://schemas.openxmlformats.org/officeDocument/2006/relationships/hyperlink" Target="https://doi.org/10.1890/12-2182.1" TargetMode="External"/><Relationship Id="rId108" Type="http://schemas.openxmlformats.org/officeDocument/2006/relationships/hyperlink" Target="http://irgu.unigoa.ac.in/drs/bitstream/handle/unigoa/3245/raikar_v_d_2006.pdf?sequence=1" TargetMode="External"/><Relationship Id="rId129" Type="http://schemas.openxmlformats.org/officeDocument/2006/relationships/hyperlink" Target="https://doi.org/10.1016/j.jembe.2014.02.001" TargetMode="External"/><Relationship Id="rId54" Type="http://schemas.openxmlformats.org/officeDocument/2006/relationships/hyperlink" Target="https://doi.org/10.1080/09670262.2020.1786858" TargetMode="External"/><Relationship Id="rId75" Type="http://schemas.openxmlformats.org/officeDocument/2006/relationships/hyperlink" Target="https://doi.org/10.1007/BF00428652" TargetMode="External"/><Relationship Id="rId96" Type="http://schemas.openxmlformats.org/officeDocument/2006/relationships/hyperlink" Target="http://irgu.unigoa.ac.in/drs/bitstream/handle/unigoa/3245/raikar_v_d_2006.pdf?sequence=1" TargetMode="External"/><Relationship Id="rId140" Type="http://schemas.openxmlformats.org/officeDocument/2006/relationships/hyperlink" Target="https://doi.org/10.1023/B:HYDR.0000027686.63170.6c" TargetMode="External"/><Relationship Id="rId161" Type="http://schemas.openxmlformats.org/officeDocument/2006/relationships/hyperlink" Target="https://doi.org/10.1007/s10811-015-0578-5" TargetMode="External"/><Relationship Id="rId182" Type="http://schemas.openxmlformats.org/officeDocument/2006/relationships/hyperlink" Target="https://doi.org/10.1111/j.1529-8817.1978.tb00297.x" TargetMode="External"/><Relationship Id="rId217" Type="http://schemas.openxmlformats.org/officeDocument/2006/relationships/hyperlink" Target="https://doi.org/10.1016/0304-3770(84)90008-1" TargetMode="External"/><Relationship Id="rId6" Type="http://schemas.openxmlformats.org/officeDocument/2006/relationships/hyperlink" Target="https://doi.org/10.1111/j.1529-8817.1978.tb02470.x" TargetMode="External"/><Relationship Id="rId238" Type="http://schemas.openxmlformats.org/officeDocument/2006/relationships/hyperlink" Target="https://doi.org/10.1007/s10811-022-02881-1" TargetMode="External"/><Relationship Id="rId259" Type="http://schemas.openxmlformats.org/officeDocument/2006/relationships/hyperlink" Target="https://doi.org/10.1111/j.0022-3646.1994.00980.x" TargetMode="External"/><Relationship Id="rId23" Type="http://schemas.openxmlformats.org/officeDocument/2006/relationships/hyperlink" Target="https://doi.org/10.1111/j.1529-8817.2004.03157.x" TargetMode="External"/><Relationship Id="rId119" Type="http://schemas.openxmlformats.org/officeDocument/2006/relationships/hyperlink" Target="https://doi.org/10.1007/s10811-022-02881-1" TargetMode="External"/><Relationship Id="rId44" Type="http://schemas.openxmlformats.org/officeDocument/2006/relationships/hyperlink" Target="https://doi.org/10.1134/S1062359007020082" TargetMode="External"/><Relationship Id="rId65" Type="http://schemas.openxmlformats.org/officeDocument/2006/relationships/hyperlink" Target="https://doi.org/10.1016/j.aquaculture.2023.740486" TargetMode="External"/><Relationship Id="rId86" Type="http://schemas.openxmlformats.org/officeDocument/2006/relationships/hyperlink" Target="https://doi.org/10.1080/00318884.2023.2197636" TargetMode="External"/><Relationship Id="rId130" Type="http://schemas.openxmlformats.org/officeDocument/2006/relationships/hyperlink" Target="https://doi.org/10.1007/BF02180189" TargetMode="External"/><Relationship Id="rId151" Type="http://schemas.openxmlformats.org/officeDocument/2006/relationships/hyperlink" Target="https://doi.org/10.1111/j.1529-8817.2004.03157.x" TargetMode="External"/><Relationship Id="rId172" Type="http://schemas.openxmlformats.org/officeDocument/2006/relationships/hyperlink" Target="https://doi.org/10.1111/j.1529-8817.1978.tb00297.x" TargetMode="External"/><Relationship Id="rId193" Type="http://schemas.openxmlformats.org/officeDocument/2006/relationships/hyperlink" Target="https://doi.org/10.1111/jpy.13534" TargetMode="External"/><Relationship Id="rId207" Type="http://schemas.openxmlformats.org/officeDocument/2006/relationships/hyperlink" Target="https://doi.org/10.3354/meps161155" TargetMode="External"/><Relationship Id="rId228" Type="http://schemas.openxmlformats.org/officeDocument/2006/relationships/hyperlink" Target="https://link.springer.com/article/10.1007/s10811-015-0578-5" TargetMode="External"/><Relationship Id="rId249" Type="http://schemas.openxmlformats.org/officeDocument/2006/relationships/hyperlink" Target="https://doi.org/10.1016/0022-0981(82)90202-7" TargetMode="External"/><Relationship Id="rId13" Type="http://schemas.openxmlformats.org/officeDocument/2006/relationships/hyperlink" Target="https://doi.org/10.1016/S0022-0981(01)00387-2" TargetMode="External"/><Relationship Id="rId109" Type="http://schemas.openxmlformats.org/officeDocument/2006/relationships/hyperlink" Target="https://doi.org/10.1007/s10750-006-0569-2" TargetMode="External"/><Relationship Id="rId260" Type="http://schemas.openxmlformats.org/officeDocument/2006/relationships/hyperlink" Target="https://www.cabidigitallibrary.org/doi/full/10.5555/20073049444" TargetMode="External"/><Relationship Id="rId34" Type="http://schemas.openxmlformats.org/officeDocument/2006/relationships/hyperlink" Target="https://doi.org/10.1890/12-2182.1" TargetMode="External"/><Relationship Id="rId55" Type="http://schemas.openxmlformats.org/officeDocument/2006/relationships/hyperlink" Target="https://doi.org/10.1007/s10811-021-02604-y" TargetMode="External"/><Relationship Id="rId76" Type="http://schemas.openxmlformats.org/officeDocument/2006/relationships/hyperlink" Target="https://doi.org/10.1111/jpy.13534" TargetMode="External"/><Relationship Id="rId97" Type="http://schemas.openxmlformats.org/officeDocument/2006/relationships/hyperlink" Target="http://irgu.unigoa.ac.in/drs/bitstream/handle/unigoa/3245/raikar_v_d_2006.pdf?sequence=1" TargetMode="External"/><Relationship Id="rId120" Type="http://schemas.openxmlformats.org/officeDocument/2006/relationships/hyperlink" Target="https://doi.org/10.1007/s10811-022-02881-1" TargetMode="External"/><Relationship Id="rId141" Type="http://schemas.openxmlformats.org/officeDocument/2006/relationships/hyperlink" Target="https://doi.org/10.1007/978-94-009-1659-3_64" TargetMode="External"/><Relationship Id="rId7" Type="http://schemas.openxmlformats.org/officeDocument/2006/relationships/hyperlink" Target="https://doi.org/10.1111/j.1529-8817.2004.03157.x" TargetMode="External"/><Relationship Id="rId162" Type="http://schemas.openxmlformats.org/officeDocument/2006/relationships/hyperlink" Target="https://doi.org/10.1007/s10811-016-0857-9" TargetMode="External"/><Relationship Id="rId183" Type="http://schemas.openxmlformats.org/officeDocument/2006/relationships/hyperlink" Target="https://doi.org/10.1016/0022-0981(85)90100-5" TargetMode="External"/><Relationship Id="rId218" Type="http://schemas.openxmlformats.org/officeDocument/2006/relationships/hyperlink" Target="https://doi.org/10.1016/0022-0981(84)90008-X" TargetMode="External"/><Relationship Id="rId239" Type="http://schemas.openxmlformats.org/officeDocument/2006/relationships/hyperlink" Target="https://doi.org/10.1007/BF00392795" TargetMode="External"/><Relationship Id="rId250" Type="http://schemas.openxmlformats.org/officeDocument/2006/relationships/hyperlink" Target="https://doi.org/10.1515/botm.1981.24.2.93" TargetMode="External"/><Relationship Id="rId24" Type="http://schemas.openxmlformats.org/officeDocument/2006/relationships/hyperlink" Target="https://doi.org/10.1111/j.1529-8817.2004.03157.x" TargetMode="External"/><Relationship Id="rId45" Type="http://schemas.openxmlformats.org/officeDocument/2006/relationships/hyperlink" Target="https://doi.org/10.1007/s44289-024-00007-8" TargetMode="External"/><Relationship Id="rId66" Type="http://schemas.openxmlformats.org/officeDocument/2006/relationships/hyperlink" Target="https://doi.org/10.1016/j.aquabot.2020.103306" TargetMode="External"/><Relationship Id="rId87" Type="http://schemas.openxmlformats.org/officeDocument/2006/relationships/hyperlink" Target="https://doi.org/10.1007/s10811-019-02019-w" TargetMode="External"/><Relationship Id="rId110" Type="http://schemas.openxmlformats.org/officeDocument/2006/relationships/hyperlink" Target="https://doi.org/10.1007/s10750-006-0569-2" TargetMode="External"/><Relationship Id="rId131" Type="http://schemas.openxmlformats.org/officeDocument/2006/relationships/hyperlink" Target="https://journals.plos.org/plosone/article?id=10.1371/journal.pone.0108980" TargetMode="External"/><Relationship Id="rId152" Type="http://schemas.openxmlformats.org/officeDocument/2006/relationships/hyperlink" Target="https://link.springer.com/article/10.1007/s10811-015-0578-5" TargetMode="External"/><Relationship Id="rId173" Type="http://schemas.openxmlformats.org/officeDocument/2006/relationships/hyperlink" Target="https://doi.org/10.1007/s00227-006-0588-6" TargetMode="External"/><Relationship Id="rId194" Type="http://schemas.openxmlformats.org/officeDocument/2006/relationships/hyperlink" Target="https://doi.org/10.1007/s11802-013-1928-z" TargetMode="External"/><Relationship Id="rId208" Type="http://schemas.openxmlformats.org/officeDocument/2006/relationships/hyperlink" Target="https://doi.org/10.3354/meps13429" TargetMode="External"/><Relationship Id="rId229" Type="http://schemas.openxmlformats.org/officeDocument/2006/relationships/hyperlink" Target="https://doi.org/10.1007/s10811-022-02743-w" TargetMode="External"/><Relationship Id="rId240" Type="http://schemas.openxmlformats.org/officeDocument/2006/relationships/hyperlink" Target="https://doi.org/10.1007/BF00392795" TargetMode="External"/><Relationship Id="rId261" Type="http://schemas.openxmlformats.org/officeDocument/2006/relationships/hyperlink" Target="https://www.cabidigitallibrary.org/doi/full/10.5555/20073049444" TargetMode="External"/><Relationship Id="rId14" Type="http://schemas.openxmlformats.org/officeDocument/2006/relationships/hyperlink" Target="https://doi.org/10.1016/S0022-0981(01)00387-2" TargetMode="External"/><Relationship Id="rId35" Type="http://schemas.openxmlformats.org/officeDocument/2006/relationships/hyperlink" Target="https://doi.org/10.1890/12-2182.1" TargetMode="External"/><Relationship Id="rId56" Type="http://schemas.openxmlformats.org/officeDocument/2006/relationships/hyperlink" Target="https://doi.org/10.3354/meps198083" TargetMode="External"/><Relationship Id="rId77" Type="http://schemas.openxmlformats.org/officeDocument/2006/relationships/hyperlink" Target="https://doi.org/10.1111/j.1529-8817.2008.00484.x" TargetMode="External"/><Relationship Id="rId100" Type="http://schemas.openxmlformats.org/officeDocument/2006/relationships/hyperlink" Target="https://doi.org/10.1111/j.1529-8817.1987.tb04204.x" TargetMode="External"/><Relationship Id="rId8" Type="http://schemas.openxmlformats.org/officeDocument/2006/relationships/hyperlink" Target="https://onlinelibrary.wiley.com/doi/epdf/10.1111/j.1529-8817.1978.tb00305.x" TargetMode="External"/><Relationship Id="rId98" Type="http://schemas.openxmlformats.org/officeDocument/2006/relationships/hyperlink" Target="http://irgu.unigoa.ac.in/drs/bitstream/handle/unigoa/3245/raikar_v_d_2006.pdf?sequence=1" TargetMode="External"/><Relationship Id="rId121" Type="http://schemas.openxmlformats.org/officeDocument/2006/relationships/hyperlink" Target="https://doi.org/10.1007/s10811-022-02881-1" TargetMode="External"/><Relationship Id="rId142" Type="http://schemas.openxmlformats.org/officeDocument/2006/relationships/hyperlink" Target="https://www.cabidigitallibrary.org/doi/full/10.5555/20073049444" TargetMode="External"/><Relationship Id="rId163" Type="http://schemas.openxmlformats.org/officeDocument/2006/relationships/hyperlink" Target="https://doi.org/10.1007/BF00392496" TargetMode="External"/><Relationship Id="rId184" Type="http://schemas.openxmlformats.org/officeDocument/2006/relationships/hyperlink" Target="https://doi.org/10.1016/0022-0981(85)90100-5" TargetMode="External"/><Relationship Id="rId219" Type="http://schemas.openxmlformats.org/officeDocument/2006/relationships/hyperlink" Target="https://doi.org/10.1007/BF00386654" TargetMode="External"/><Relationship Id="rId230" Type="http://schemas.openxmlformats.org/officeDocument/2006/relationships/hyperlink" Target="https://doi.org/10.1515/BOT.2002.019?urlappend=%3Futm_source%3Dresearchgate.net%26medium%3Darticle" TargetMode="External"/><Relationship Id="rId251" Type="http://schemas.openxmlformats.org/officeDocument/2006/relationships/hyperlink" Target="https://doi.org/10.1515/botm.1981.24.2.93" TargetMode="External"/><Relationship Id="rId25" Type="http://schemas.openxmlformats.org/officeDocument/2006/relationships/hyperlink" Target="https://doi.org/10.1016/S0022-0981(01)00387-2" TargetMode="External"/><Relationship Id="rId46" Type="http://schemas.openxmlformats.org/officeDocument/2006/relationships/hyperlink" Target="https://doi.org/10.1007/s10811-005-5519-2" TargetMode="External"/><Relationship Id="rId67" Type="http://schemas.openxmlformats.org/officeDocument/2006/relationships/hyperlink" Target="https://onlinelibrary.wiley.com/doi/epdf/10.1111/j.1529-8817.1978.tb00305.x" TargetMode="External"/><Relationship Id="rId88" Type="http://schemas.openxmlformats.org/officeDocument/2006/relationships/hyperlink" Target="https://doi.org/10.1007/s10811-019-02019-w" TargetMode="External"/><Relationship Id="rId111" Type="http://schemas.openxmlformats.org/officeDocument/2006/relationships/hyperlink" Target="https://doi.org/10.1007/s10750-006-0569-2" TargetMode="External"/><Relationship Id="rId132" Type="http://schemas.openxmlformats.org/officeDocument/2006/relationships/hyperlink" Target="https://journals.plos.org/plosone/article?id=10.1371/journal.pone.0108980" TargetMode="External"/><Relationship Id="rId153" Type="http://schemas.openxmlformats.org/officeDocument/2006/relationships/hyperlink" Target="https://doi.org/10.1016/0022-0981(84)90008-X" TargetMode="External"/><Relationship Id="rId174" Type="http://schemas.openxmlformats.org/officeDocument/2006/relationships/hyperlink" Target="https://doi.org/10.1007/s10811-022-02743-w" TargetMode="External"/><Relationship Id="rId195" Type="http://schemas.openxmlformats.org/officeDocument/2006/relationships/hyperlink" Target="https://doi.org/10.1111/j.1529-8817.2008.00484.x" TargetMode="External"/><Relationship Id="rId209" Type="http://schemas.openxmlformats.org/officeDocument/2006/relationships/hyperlink" Target="https://doi.org/10.3354/meps198083" TargetMode="External"/><Relationship Id="rId220" Type="http://schemas.openxmlformats.org/officeDocument/2006/relationships/hyperlink" Target="https://doi.org/10.1007/BF00386654" TargetMode="External"/><Relationship Id="rId241" Type="http://schemas.openxmlformats.org/officeDocument/2006/relationships/hyperlink" Target="https://doi.org/10.1007/s10811-021-02604-y" TargetMode="External"/><Relationship Id="rId15" Type="http://schemas.openxmlformats.org/officeDocument/2006/relationships/hyperlink" Target="https://doi.org/10.1016/S0022-0981(01)00387-2" TargetMode="External"/><Relationship Id="rId36" Type="http://schemas.openxmlformats.org/officeDocument/2006/relationships/hyperlink" Target="https://doi.org/10.1890/12-2182.1" TargetMode="External"/><Relationship Id="rId57" Type="http://schemas.openxmlformats.org/officeDocument/2006/relationships/hyperlink" Target="https://doi.org/10.3354/meps198083" TargetMode="External"/><Relationship Id="rId262" Type="http://schemas.openxmlformats.org/officeDocument/2006/relationships/hyperlink" Target="https://www.cabidigitallibrary.org/doi/full/10.5555/20073049444" TargetMode="External"/><Relationship Id="rId78" Type="http://schemas.openxmlformats.org/officeDocument/2006/relationships/hyperlink" Target="https://doi.org/10.1111/j.1529-8817.2008.00484.x" TargetMode="External"/><Relationship Id="rId99" Type="http://schemas.openxmlformats.org/officeDocument/2006/relationships/hyperlink" Target="https://doi.org/10.1111/j.1529-8817.1987.tb04204.x" TargetMode="External"/><Relationship Id="rId101" Type="http://schemas.openxmlformats.org/officeDocument/2006/relationships/hyperlink" Target="https://doi.org/10.1111/pre.12483" TargetMode="External"/><Relationship Id="rId122" Type="http://schemas.openxmlformats.org/officeDocument/2006/relationships/hyperlink" Target="https://doi.org/10.1515/BOT.2002.019?urlappend=%3Futm_source%3Dresearchgate.net%26medium%3Darticle" TargetMode="External"/><Relationship Id="rId143" Type="http://schemas.openxmlformats.org/officeDocument/2006/relationships/hyperlink" Target="https://doi.org/10.1016/S0304-3770(03)00037-8" TargetMode="External"/><Relationship Id="rId164" Type="http://schemas.openxmlformats.org/officeDocument/2006/relationships/hyperlink" Target="https://doi.org/10.3354/meps122253" TargetMode="External"/><Relationship Id="rId185" Type="http://schemas.openxmlformats.org/officeDocument/2006/relationships/hyperlink" Target="https://doi.org/10.1007/s00227-006-0588-6" TargetMode="External"/><Relationship Id="rId9" Type="http://schemas.openxmlformats.org/officeDocument/2006/relationships/hyperlink" Target="https://doi.org/10.1111/j.0022-3646.1994.00573.x" TargetMode="External"/><Relationship Id="rId210" Type="http://schemas.openxmlformats.org/officeDocument/2006/relationships/hyperlink" Target="https://doi.org/10.1007/s00227-017-3197-7" TargetMode="External"/><Relationship Id="rId26" Type="http://schemas.openxmlformats.org/officeDocument/2006/relationships/hyperlink" Target="https://doi.org/10.1890/10-1374.1" TargetMode="External"/><Relationship Id="rId231" Type="http://schemas.openxmlformats.org/officeDocument/2006/relationships/hyperlink" Target="https://doi.org/10.1515/BOT.2002.019?urlappend=%3Futm_source%3Dresearchgate.net%26medium%3Darticle" TargetMode="External"/><Relationship Id="rId252" Type="http://schemas.openxmlformats.org/officeDocument/2006/relationships/hyperlink" Target="https://doi.org/10.1007/BF00428652" TargetMode="External"/><Relationship Id="rId47" Type="http://schemas.openxmlformats.org/officeDocument/2006/relationships/hyperlink" Target="https://doi.org/10.1016/j.marpolbul.2021.113315" TargetMode="External"/><Relationship Id="rId68" Type="http://schemas.openxmlformats.org/officeDocument/2006/relationships/hyperlink" Target="https://onlinelibrary.wiley.com/doi/epdf/10.1111/j.1529-8817.1978.tb00305.x" TargetMode="External"/><Relationship Id="rId89" Type="http://schemas.openxmlformats.org/officeDocument/2006/relationships/hyperlink" Target="https://doi.org/10.1007/s10811-005-5519-2" TargetMode="External"/><Relationship Id="rId112" Type="http://schemas.openxmlformats.org/officeDocument/2006/relationships/hyperlink" Target="https://doi.org/10.1016/S0304-3770(03)00037-8" TargetMode="External"/><Relationship Id="rId133" Type="http://schemas.openxmlformats.org/officeDocument/2006/relationships/hyperlink" Target="https://journals.plos.org/plosone/article?id=10.1371/journal.pone.0108980" TargetMode="External"/><Relationship Id="rId154" Type="http://schemas.openxmlformats.org/officeDocument/2006/relationships/hyperlink" Target="https://doi.org/10.1111/j.1529-8817.1979.tb02954.x" TargetMode="External"/><Relationship Id="rId175" Type="http://schemas.openxmlformats.org/officeDocument/2006/relationships/hyperlink" Target="https://doi.org/10.3354/meps13429" TargetMode="External"/><Relationship Id="rId196" Type="http://schemas.openxmlformats.org/officeDocument/2006/relationships/hyperlink" Target="https://doi.org/10.1016/j.aquabot.2012.03.006" TargetMode="External"/><Relationship Id="rId200" Type="http://schemas.openxmlformats.org/officeDocument/2006/relationships/hyperlink" Target="https://doi.org/10.1007/s10811-019-02019-w" TargetMode="External"/><Relationship Id="rId16" Type="http://schemas.openxmlformats.org/officeDocument/2006/relationships/hyperlink" Target="https://doi.org/10.1016/S0022-0981(01)00387-2" TargetMode="External"/><Relationship Id="rId221" Type="http://schemas.openxmlformats.org/officeDocument/2006/relationships/hyperlink" Target="https://doi.org/10.1007/BF00386654" TargetMode="External"/><Relationship Id="rId242" Type="http://schemas.openxmlformats.org/officeDocument/2006/relationships/hyperlink" Target="https://doi.org/10.1007/s10811-021-02604-y" TargetMode="External"/><Relationship Id="rId37" Type="http://schemas.openxmlformats.org/officeDocument/2006/relationships/hyperlink" Target="https://doi.org/10.1890/12-2182.1" TargetMode="External"/><Relationship Id="rId58" Type="http://schemas.openxmlformats.org/officeDocument/2006/relationships/hyperlink" Target="https://doi.org/10.3354/meps330075" TargetMode="External"/><Relationship Id="rId79" Type="http://schemas.openxmlformats.org/officeDocument/2006/relationships/hyperlink" Target="https://doi.org/10.1038/srep26498" TargetMode="External"/><Relationship Id="rId102" Type="http://schemas.openxmlformats.org/officeDocument/2006/relationships/hyperlink" Target="https://doi.org/10.1111/pre.12483" TargetMode="External"/><Relationship Id="rId123" Type="http://schemas.openxmlformats.org/officeDocument/2006/relationships/hyperlink" Target="https://doi.org/10.1515/BOT.2002.019?urlappend=%3Futm_source%3Dresearchgate.net%26medium%3Darticle" TargetMode="External"/><Relationship Id="rId144" Type="http://schemas.openxmlformats.org/officeDocument/2006/relationships/hyperlink" Target="https://doi.org/10.1016/0304-3770(82)90004-3" TargetMode="External"/><Relationship Id="rId90" Type="http://schemas.openxmlformats.org/officeDocument/2006/relationships/hyperlink" Target="https://doi.org/10.3354/meps161155" TargetMode="External"/><Relationship Id="rId165" Type="http://schemas.openxmlformats.org/officeDocument/2006/relationships/hyperlink" Target="https://doi.org/10.3354/meps169143" TargetMode="External"/><Relationship Id="rId186" Type="http://schemas.openxmlformats.org/officeDocument/2006/relationships/hyperlink" Target="https://doi.org/10.1007/s10811-017-1216-1" TargetMode="External"/><Relationship Id="rId211" Type="http://schemas.openxmlformats.org/officeDocument/2006/relationships/hyperlink" Target="https://doi.org/10.1007/s00227-017-3197-7" TargetMode="External"/><Relationship Id="rId232" Type="http://schemas.openxmlformats.org/officeDocument/2006/relationships/hyperlink" Target="https://doi.org/10.1046/j.1529-8817.1999.3540740.x" TargetMode="External"/><Relationship Id="rId253" Type="http://schemas.openxmlformats.org/officeDocument/2006/relationships/hyperlink" Target="https://doi.org/10.1515/9783112328101-028" TargetMode="External"/><Relationship Id="rId27" Type="http://schemas.openxmlformats.org/officeDocument/2006/relationships/hyperlink" Target="https://doi.org/10.1890/12-2182.1" TargetMode="External"/><Relationship Id="rId48" Type="http://schemas.openxmlformats.org/officeDocument/2006/relationships/hyperlink" Target="https://doi.org/10.1016/j.hal.2012.03.008" TargetMode="External"/><Relationship Id="rId69" Type="http://schemas.openxmlformats.org/officeDocument/2006/relationships/hyperlink" Target="https://doi.org/10.1007/s10811-017-1216-1" TargetMode="External"/><Relationship Id="rId113" Type="http://schemas.openxmlformats.org/officeDocument/2006/relationships/hyperlink" Target="https://doi.org/10.1016/S0304-3770(03)00037-8" TargetMode="External"/><Relationship Id="rId134" Type="http://schemas.openxmlformats.org/officeDocument/2006/relationships/hyperlink" Target="https://doi.org/10.1007/BF02180189" TargetMode="External"/><Relationship Id="rId80" Type="http://schemas.openxmlformats.org/officeDocument/2006/relationships/hyperlink" Target="https://doi.org/10.1007/s10811-018-1575-2" TargetMode="External"/><Relationship Id="rId155" Type="http://schemas.openxmlformats.org/officeDocument/2006/relationships/hyperlink" Target="https://doi.org/10.3354/meps164199" TargetMode="External"/><Relationship Id="rId176" Type="http://schemas.openxmlformats.org/officeDocument/2006/relationships/hyperlink" Target="https://doi.org/10.1007/BF00040272" TargetMode="External"/><Relationship Id="rId197" Type="http://schemas.openxmlformats.org/officeDocument/2006/relationships/hyperlink" Target="https://doi.org/10.1111/j.1529-8817.2004.03116.x" TargetMode="External"/><Relationship Id="rId201" Type="http://schemas.openxmlformats.org/officeDocument/2006/relationships/hyperlink" Target="https://doi.org/10.1111/j.1529-8817.1987.tb04204.x" TargetMode="External"/><Relationship Id="rId222" Type="http://schemas.openxmlformats.org/officeDocument/2006/relationships/hyperlink" Target="https://doi.org/10.1007/BF00386654" TargetMode="External"/><Relationship Id="rId243" Type="http://schemas.openxmlformats.org/officeDocument/2006/relationships/hyperlink" Target="https://doi.org/10.1515/bot-2014-0070?urlappend=%3Futm_source%3Dresearchgate.net%26medium%3Darticle" TargetMode="External"/><Relationship Id="rId17" Type="http://schemas.openxmlformats.org/officeDocument/2006/relationships/hyperlink" Target="https://doi.org/10.1007/BF02180189" TargetMode="External"/><Relationship Id="rId38" Type="http://schemas.openxmlformats.org/officeDocument/2006/relationships/hyperlink" Target="https://doi.org/10.1890/12-2182.1" TargetMode="External"/><Relationship Id="rId59" Type="http://schemas.openxmlformats.org/officeDocument/2006/relationships/hyperlink" Target="https://doi.org/10.1111/jpy.13229" TargetMode="External"/><Relationship Id="rId103" Type="http://schemas.openxmlformats.org/officeDocument/2006/relationships/hyperlink" Target="https://doi.org/10.1111/pre.12483" TargetMode="External"/><Relationship Id="rId124" Type="http://schemas.openxmlformats.org/officeDocument/2006/relationships/hyperlink" Target="https://doi.org/10.1111/j.1529-8817.1978.tb00292.x" TargetMode="External"/><Relationship Id="rId70" Type="http://schemas.openxmlformats.org/officeDocument/2006/relationships/hyperlink" Target="https://doi.org/10.1007/s10811-017-1216-1" TargetMode="External"/><Relationship Id="rId91" Type="http://schemas.openxmlformats.org/officeDocument/2006/relationships/hyperlink" Target="https://doi.org/10.3354/meps161155" TargetMode="External"/><Relationship Id="rId145" Type="http://schemas.openxmlformats.org/officeDocument/2006/relationships/hyperlink" Target="https://doi.org/10.3354/meps198083" TargetMode="External"/><Relationship Id="rId166" Type="http://schemas.openxmlformats.org/officeDocument/2006/relationships/hyperlink" Target="https://doi.org/10.1111/j.0022-3646.1985.00448.x" TargetMode="External"/><Relationship Id="rId187" Type="http://schemas.openxmlformats.org/officeDocument/2006/relationships/hyperlink" Target="https://doi.org/10.1111/j.1529-8817.1978.tb02467.x" TargetMode="External"/><Relationship Id="rId1" Type="http://schemas.openxmlformats.org/officeDocument/2006/relationships/hyperlink" Target="https://doi.org/10.3354/meps234111" TargetMode="External"/><Relationship Id="rId212" Type="http://schemas.openxmlformats.org/officeDocument/2006/relationships/hyperlink" Target="https://doi.org/10.1111/j.0022-3646.1994.00980.x" TargetMode="External"/><Relationship Id="rId233" Type="http://schemas.openxmlformats.org/officeDocument/2006/relationships/hyperlink" Target="https://doi.org/10.3354/meps169143" TargetMode="External"/><Relationship Id="rId254" Type="http://schemas.openxmlformats.org/officeDocument/2006/relationships/hyperlink" Target="https://doi.org/10.1515/9783112328101-028" TargetMode="External"/><Relationship Id="rId28" Type="http://schemas.openxmlformats.org/officeDocument/2006/relationships/hyperlink" Target="https://doi.org/10.1890/12-2182.1" TargetMode="External"/><Relationship Id="rId49" Type="http://schemas.openxmlformats.org/officeDocument/2006/relationships/hyperlink" Target="https://doi.org/10.1007/BF00392795" TargetMode="External"/><Relationship Id="rId114" Type="http://schemas.openxmlformats.org/officeDocument/2006/relationships/hyperlink" Target="https://doi.org/10.2216/13-147.1" TargetMode="External"/><Relationship Id="rId60" Type="http://schemas.openxmlformats.org/officeDocument/2006/relationships/hyperlink" Target="https://doi.org/10.3354/meps330075" TargetMode="External"/><Relationship Id="rId81" Type="http://schemas.openxmlformats.org/officeDocument/2006/relationships/hyperlink" Target="https://doi.org/10.1016/j.aquabot.2012.03.006" TargetMode="External"/><Relationship Id="rId135" Type="http://schemas.openxmlformats.org/officeDocument/2006/relationships/hyperlink" Target="https://doi.org/10.1007/BF00394620" TargetMode="External"/><Relationship Id="rId156" Type="http://schemas.openxmlformats.org/officeDocument/2006/relationships/hyperlink" Target="https://doi.org/10.1111/j.0022-3646.1985.00287.x" TargetMode="External"/><Relationship Id="rId177" Type="http://schemas.openxmlformats.org/officeDocument/2006/relationships/hyperlink" Target="https://doi.org/10.1007/BF00047844" TargetMode="External"/><Relationship Id="rId198" Type="http://schemas.openxmlformats.org/officeDocument/2006/relationships/hyperlink" Target="https://doi.org/10.1016/j.aquabot.2011.09.004" TargetMode="External"/><Relationship Id="rId202" Type="http://schemas.openxmlformats.org/officeDocument/2006/relationships/hyperlink" Target="https://doi.org/10.1111/j.1529-8817.1987.tb04204.x" TargetMode="External"/><Relationship Id="rId223" Type="http://schemas.openxmlformats.org/officeDocument/2006/relationships/hyperlink" Target="https://doi.org/10.1007/BF00386654" TargetMode="External"/><Relationship Id="rId244" Type="http://schemas.openxmlformats.org/officeDocument/2006/relationships/hyperlink" Target="https://doi.org/10.1515/bot-2014-0070?urlappend=%3Futm_source%3Dresearchgate.net%26medium%3Darticle" TargetMode="External"/><Relationship Id="rId18" Type="http://schemas.openxmlformats.org/officeDocument/2006/relationships/hyperlink" Target="https://onlinelibrary.wiley.com/doi/epdf/10.1111/j.1529-8817.1978.tb00292.x" TargetMode="External"/><Relationship Id="rId39" Type="http://schemas.openxmlformats.org/officeDocument/2006/relationships/hyperlink" Target="https://doi.org/10.1890/12-2182.1" TargetMode="External"/><Relationship Id="rId50" Type="http://schemas.openxmlformats.org/officeDocument/2006/relationships/hyperlink" Target="https://doi.org/10.1007/978-94-009-1659-3_64" TargetMode="External"/><Relationship Id="rId104" Type="http://schemas.openxmlformats.org/officeDocument/2006/relationships/hyperlink" Target="https://doi.org/10.1111/pre.12483" TargetMode="External"/><Relationship Id="rId125" Type="http://schemas.openxmlformats.org/officeDocument/2006/relationships/hyperlink" Target="https://doi.org/10.1111/j.1529-8817.1978.tb00292.x" TargetMode="External"/><Relationship Id="rId146" Type="http://schemas.openxmlformats.org/officeDocument/2006/relationships/hyperlink" Target="https://doi.org/10.1590/S0102-695X2011005000074" TargetMode="External"/><Relationship Id="rId167" Type="http://schemas.openxmlformats.org/officeDocument/2006/relationships/hyperlink" Target="https://doi.org/10.1111/j.1529-8817.2004.03116.x" TargetMode="External"/><Relationship Id="rId188" Type="http://schemas.openxmlformats.org/officeDocument/2006/relationships/hyperlink" Target="https://doi.org/10.1111/j.1529-8817.1978.tb02467.x" TargetMode="External"/><Relationship Id="rId71" Type="http://schemas.openxmlformats.org/officeDocument/2006/relationships/hyperlink" Target="https://doi.org/10.1111/j.1529-8817.1978.tb02467.x" TargetMode="External"/><Relationship Id="rId92" Type="http://schemas.openxmlformats.org/officeDocument/2006/relationships/hyperlink" Target="https://doi.org/10.3354/meps161155" TargetMode="External"/><Relationship Id="rId213" Type="http://schemas.openxmlformats.org/officeDocument/2006/relationships/hyperlink" Target="https://doi.org/10.1111/j.0022-3646.1994.00980.x" TargetMode="External"/><Relationship Id="rId234" Type="http://schemas.openxmlformats.org/officeDocument/2006/relationships/hyperlink" Target="https://doi.org/10.1111/j.1529-8817.1978.tb00292.x" TargetMode="External"/><Relationship Id="rId2" Type="http://schemas.openxmlformats.org/officeDocument/2006/relationships/hyperlink" Target="https://doi.org/10.1590/S0102-695X2011005000074" TargetMode="External"/><Relationship Id="rId29" Type="http://schemas.openxmlformats.org/officeDocument/2006/relationships/hyperlink" Target="https://doi.org/10.1890/12-2182.1" TargetMode="External"/><Relationship Id="rId255" Type="http://schemas.openxmlformats.org/officeDocument/2006/relationships/hyperlink" Target="https://doi.org/10.1515/9783112328101-028" TargetMode="External"/><Relationship Id="rId40" Type="http://schemas.openxmlformats.org/officeDocument/2006/relationships/hyperlink" Target="https://doi.org/10.1890/12-2182.1" TargetMode="External"/><Relationship Id="rId115" Type="http://schemas.openxmlformats.org/officeDocument/2006/relationships/hyperlink" Target="https://doi.org/10.2216/13-147.1" TargetMode="External"/><Relationship Id="rId136" Type="http://schemas.openxmlformats.org/officeDocument/2006/relationships/hyperlink" Target="https://doi.org/10.1111/j.1529-8817.1978.tb02467.x" TargetMode="External"/><Relationship Id="rId157" Type="http://schemas.openxmlformats.org/officeDocument/2006/relationships/hyperlink" Target="https://www.researchgate.net/publication/229431110_Ulva_lactuca_Biofilters_for_Marine_Fishpond_Effluents_I_Ammonia_Uptake_Kinetics_and_Nitrogen_Content" TargetMode="External"/><Relationship Id="rId178" Type="http://schemas.openxmlformats.org/officeDocument/2006/relationships/hyperlink" Target="https://doi.org/10.1007/BF00047844" TargetMode="External"/><Relationship Id="rId61" Type="http://schemas.openxmlformats.org/officeDocument/2006/relationships/hyperlink" Target="https://doi.org/10.1890/10-1374.1" TargetMode="External"/><Relationship Id="rId82" Type="http://schemas.openxmlformats.org/officeDocument/2006/relationships/hyperlink" Target="https://doi.org/10.1111/j.1529-8817.2004.03116.x" TargetMode="External"/><Relationship Id="rId199" Type="http://schemas.openxmlformats.org/officeDocument/2006/relationships/hyperlink" Target="https://doi.org/10.1016/j.aquabot.2011.09.004" TargetMode="External"/><Relationship Id="rId203" Type="http://schemas.openxmlformats.org/officeDocument/2006/relationships/hyperlink" Target="https://doi.org/10.1111/pre.12483" TargetMode="External"/><Relationship Id="rId19" Type="http://schemas.openxmlformats.org/officeDocument/2006/relationships/hyperlink" Target="https://doi.org/10.1080/00318884.2023.2197636" TargetMode="External"/><Relationship Id="rId224" Type="http://schemas.openxmlformats.org/officeDocument/2006/relationships/hyperlink" Target="https://doi.org/10.1016/S0304-3770(03)00037-8" TargetMode="External"/><Relationship Id="rId245" Type="http://schemas.openxmlformats.org/officeDocument/2006/relationships/hyperlink" Target="https://doi.org/10.3354/meps209099" TargetMode="External"/><Relationship Id="rId30" Type="http://schemas.openxmlformats.org/officeDocument/2006/relationships/hyperlink" Target="https://doi.org/10.1890/12-2182.1" TargetMode="External"/><Relationship Id="rId105" Type="http://schemas.openxmlformats.org/officeDocument/2006/relationships/hyperlink" Target="https://doi.org/10.1046/j.1444-2906.2001.00277.x" TargetMode="External"/><Relationship Id="rId126" Type="http://schemas.openxmlformats.org/officeDocument/2006/relationships/hyperlink" Target="https://doi.org/10.1111/j.1529-8817.1978.tb00292.x" TargetMode="External"/><Relationship Id="rId147" Type="http://schemas.openxmlformats.org/officeDocument/2006/relationships/hyperlink" Target="https://doi.org/10.1038/srep26498" TargetMode="External"/><Relationship Id="rId168" Type="http://schemas.openxmlformats.org/officeDocument/2006/relationships/hyperlink" Target="https://doi.org/10.1111/j.1529-8817.2004.03157.x" TargetMode="External"/><Relationship Id="rId51" Type="http://schemas.openxmlformats.org/officeDocument/2006/relationships/hyperlink" Target="https://journals.plos.org/plosone/article?id=10.1371/journal.pone.0108980" TargetMode="External"/><Relationship Id="rId72" Type="http://schemas.openxmlformats.org/officeDocument/2006/relationships/hyperlink" Target="https://doi.org/10.1111/j.1529-8817.1978.tb02467.x" TargetMode="External"/><Relationship Id="rId93" Type="http://schemas.openxmlformats.org/officeDocument/2006/relationships/hyperlink" Target="https://doi.org/10.3354/meps161155" TargetMode="External"/><Relationship Id="rId189" Type="http://schemas.openxmlformats.org/officeDocument/2006/relationships/hyperlink" Target="https://doi.org/10.1111/j.1529-8817.1978.tb02467.x" TargetMode="External"/><Relationship Id="rId3" Type="http://schemas.openxmlformats.org/officeDocument/2006/relationships/hyperlink" Target="https://doi.org/10.1111/j.1529-8817.2004.03157.x" TargetMode="External"/><Relationship Id="rId214" Type="http://schemas.openxmlformats.org/officeDocument/2006/relationships/hyperlink" Target="https://doi.org/10.1111/j.0022-3646.1994.00980.x" TargetMode="External"/><Relationship Id="rId235" Type="http://schemas.openxmlformats.org/officeDocument/2006/relationships/hyperlink" Target="https://doi.org/10.1007/BF02180189" TargetMode="External"/><Relationship Id="rId256" Type="http://schemas.openxmlformats.org/officeDocument/2006/relationships/hyperlink" Target="https://doi.org/10.1515/9783112328101-028" TargetMode="External"/><Relationship Id="rId116" Type="http://schemas.openxmlformats.org/officeDocument/2006/relationships/hyperlink" Target="https://link.springer.com/article/10.1007/s10811-015-0578-5" TargetMode="External"/><Relationship Id="rId137" Type="http://schemas.openxmlformats.org/officeDocument/2006/relationships/hyperlink" Target="https://doi.org/10.1007/BF00386654" TargetMode="External"/><Relationship Id="rId158" Type="http://schemas.openxmlformats.org/officeDocument/2006/relationships/hyperlink" Target="https://doi.org/10.1007/s10811-019-02019-w" TargetMode="External"/><Relationship Id="rId20" Type="http://schemas.openxmlformats.org/officeDocument/2006/relationships/hyperlink" Target="https://doi.org/10.1007/s10811-022-02881-1" TargetMode="External"/><Relationship Id="rId41" Type="http://schemas.openxmlformats.org/officeDocument/2006/relationships/hyperlink" Target="https://doi.org/10.1890/12-2182.1" TargetMode="External"/><Relationship Id="rId62" Type="http://schemas.openxmlformats.org/officeDocument/2006/relationships/hyperlink" Target="https://doi.org/10.1016/j.hal.2012.03.008" TargetMode="External"/><Relationship Id="rId83" Type="http://schemas.openxmlformats.org/officeDocument/2006/relationships/hyperlink" Target="https://doi.org/10.1016/j.aquabot.2011.09.004" TargetMode="External"/><Relationship Id="rId179" Type="http://schemas.openxmlformats.org/officeDocument/2006/relationships/hyperlink" Target="https://doi.org/10.1111/j.1529-8817.2007.00416.x" TargetMode="External"/><Relationship Id="rId190" Type="http://schemas.openxmlformats.org/officeDocument/2006/relationships/hyperlink" Target="https://doi.org/10.1111/j.1529-8817.1978.tb02467.x" TargetMode="External"/><Relationship Id="rId204" Type="http://schemas.openxmlformats.org/officeDocument/2006/relationships/hyperlink" Target="https://doi.org/10.1007/BF00349487" TargetMode="External"/><Relationship Id="rId225" Type="http://schemas.openxmlformats.org/officeDocument/2006/relationships/hyperlink" Target="https://doi.org/10.1016/S0304-3770(03)00037-8" TargetMode="External"/><Relationship Id="rId246" Type="http://schemas.openxmlformats.org/officeDocument/2006/relationships/hyperlink" Target="https://doi.org/10.3354/meps209099" TargetMode="External"/><Relationship Id="rId106" Type="http://schemas.openxmlformats.org/officeDocument/2006/relationships/hyperlink" Target="https://doi.org/10.1046/j.1444-2906.2001.00277.x" TargetMode="External"/><Relationship Id="rId127" Type="http://schemas.openxmlformats.org/officeDocument/2006/relationships/hyperlink" Target="https://doi.org/10.1111/j.1529-8817.1978.tb00292.x" TargetMode="External"/><Relationship Id="rId10" Type="http://schemas.openxmlformats.org/officeDocument/2006/relationships/hyperlink" Target="https://link.springer.com/article/10.1007/BF00413924" TargetMode="External"/><Relationship Id="rId31" Type="http://schemas.openxmlformats.org/officeDocument/2006/relationships/hyperlink" Target="https://doi.org/10.1890/12-2182.1" TargetMode="External"/><Relationship Id="rId52" Type="http://schemas.openxmlformats.org/officeDocument/2006/relationships/hyperlink" Target="https://doi.org/10.1016/j.aquabot.2020.103306" TargetMode="External"/><Relationship Id="rId73" Type="http://schemas.openxmlformats.org/officeDocument/2006/relationships/hyperlink" Target="https://doi.org/10.1111/j.1529-8817.1978.tb02470.x" TargetMode="External"/><Relationship Id="rId94" Type="http://schemas.openxmlformats.org/officeDocument/2006/relationships/hyperlink" Target="https://doi.org/10.3354/meps161155" TargetMode="External"/><Relationship Id="rId148" Type="http://schemas.openxmlformats.org/officeDocument/2006/relationships/hyperlink" Target="https://doi.org/10.1111/pre.12483" TargetMode="External"/><Relationship Id="rId169" Type="http://schemas.openxmlformats.org/officeDocument/2006/relationships/hyperlink" Target="https://doi.org/10.2216/13-147.1" TargetMode="External"/><Relationship Id="rId4" Type="http://schemas.openxmlformats.org/officeDocument/2006/relationships/hyperlink" Target="https://doi.org/10.1111/j.1529-8817.2004.03157.x" TargetMode="External"/><Relationship Id="rId180" Type="http://schemas.openxmlformats.org/officeDocument/2006/relationships/hyperlink" Target="https://doi.org/10.1111/j.1529-8817.2007.00416.x" TargetMode="External"/><Relationship Id="rId215" Type="http://schemas.openxmlformats.org/officeDocument/2006/relationships/hyperlink" Target="https://doi.org/10.1111/j.0022-3646.1994.00980.x" TargetMode="External"/><Relationship Id="rId236" Type="http://schemas.openxmlformats.org/officeDocument/2006/relationships/hyperlink" Target="https://doi.org/10.1371/journal.pone.0108980" TargetMode="External"/><Relationship Id="rId257" Type="http://schemas.openxmlformats.org/officeDocument/2006/relationships/hyperlink" Target="https://doi.org/10.1515/9783112328101-028" TargetMode="External"/><Relationship Id="rId42" Type="http://schemas.openxmlformats.org/officeDocument/2006/relationships/hyperlink" Target="https://doi.org/10.1890/12-2182.1" TargetMode="External"/><Relationship Id="rId84" Type="http://schemas.openxmlformats.org/officeDocument/2006/relationships/hyperlink" Target="https://doi.org/10.1016/j.aquabot.2011.09.004" TargetMode="External"/><Relationship Id="rId138" Type="http://schemas.openxmlformats.org/officeDocument/2006/relationships/hyperlink" Target="https://doi.org/10.1111/j.1529-8817.1978.tb00305.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048572"/>
  <sheetViews>
    <sheetView workbookViewId="0">
      <pane ySplit="1" topLeftCell="A2" activePane="bottomLeft" state="frozen"/>
      <selection pane="bottomLeft" activeCell="AS111" sqref="AS111"/>
    </sheetView>
  </sheetViews>
  <sheetFormatPr defaultColWidth="8.85546875" defaultRowHeight="15" x14ac:dyDescent="0.25"/>
  <cols>
    <col min="1" max="1" width="13.42578125" customWidth="1"/>
    <col min="2" max="2" width="16" customWidth="1"/>
    <col min="3" max="3" width="16.85546875" customWidth="1"/>
    <col min="4" max="4" width="16" customWidth="1"/>
    <col min="5" max="5" width="26.42578125" style="2" customWidth="1"/>
    <col min="6" max="6" width="32" customWidth="1"/>
    <col min="7" max="7" width="19.85546875" customWidth="1"/>
    <col min="8" max="8" width="17" customWidth="1"/>
    <col min="9" max="9" width="18.28515625" customWidth="1"/>
    <col min="10" max="11" width="11.7109375" customWidth="1"/>
    <col min="12" max="12" width="17" customWidth="1"/>
    <col min="13" max="13" width="11.85546875" customWidth="1"/>
    <col min="14" max="14" width="9.28515625" bestFit="1" customWidth="1"/>
    <col min="17" max="17" width="13.42578125" customWidth="1"/>
    <col min="18" max="18" width="16.28515625" customWidth="1"/>
    <col min="19" max="19" width="10.85546875" customWidth="1"/>
    <col min="21" max="21" width="17.140625" customWidth="1"/>
    <col min="22" max="22" width="21" customWidth="1"/>
    <col min="23" max="23" width="17.7109375" customWidth="1"/>
    <col min="24" max="25" width="17.140625" customWidth="1"/>
    <col min="26" max="26" width="21" customWidth="1"/>
    <col min="27" max="27" width="31.42578125" customWidth="1"/>
    <col min="28" max="28" width="17.42578125" customWidth="1"/>
    <col min="29" max="29" width="35" customWidth="1"/>
    <col min="30" max="30" width="13.42578125" customWidth="1"/>
    <col min="31" max="31" width="16.42578125" customWidth="1"/>
    <col min="32" max="32" width="18.42578125" customWidth="1"/>
    <col min="33" max="33" width="22.42578125" customWidth="1"/>
    <col min="34" max="34" width="11.85546875" customWidth="1"/>
    <col min="35" max="36" width="17.28515625" customWidth="1"/>
    <col min="37" max="37" width="9.42578125" customWidth="1"/>
    <col min="38" max="38" width="15.28515625" customWidth="1"/>
    <col min="39" max="40" width="9.42578125" customWidth="1"/>
    <col min="41" max="41" width="39.85546875" customWidth="1"/>
    <col min="42" max="42" width="25.28515625" customWidth="1"/>
    <col min="43" max="43" width="16.85546875" customWidth="1"/>
    <col min="44" max="44" width="21.140625" customWidth="1"/>
    <col min="49" max="49" width="11.28515625" customWidth="1"/>
    <col min="16382" max="16383" width="8.85546875" bestFit="1" customWidth="1"/>
  </cols>
  <sheetData>
    <row r="1" spans="1:42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158" t="s">
        <v>30</v>
      </c>
      <c r="AF1" s="158" t="s">
        <v>31</v>
      </c>
      <c r="AG1" s="158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</row>
    <row r="2" spans="1:42" x14ac:dyDescent="0.25">
      <c r="A2" s="158" t="s">
        <v>42</v>
      </c>
      <c r="B2" s="158" t="s">
        <v>43</v>
      </c>
      <c r="C2" s="158" t="s">
        <v>44</v>
      </c>
      <c r="D2" s="158" t="s">
        <v>45</v>
      </c>
      <c r="E2" s="130" t="s">
        <v>46</v>
      </c>
      <c r="F2" s="158" t="s">
        <v>47</v>
      </c>
      <c r="G2" s="158" t="s">
        <v>48</v>
      </c>
      <c r="H2" s="158" t="s">
        <v>49</v>
      </c>
      <c r="I2" s="158" t="s">
        <v>50</v>
      </c>
      <c r="J2" s="158">
        <v>26.5</v>
      </c>
      <c r="K2" s="158">
        <v>26.5</v>
      </c>
      <c r="L2" s="158" t="s">
        <v>51</v>
      </c>
      <c r="M2" s="158" t="s">
        <v>52</v>
      </c>
      <c r="N2">
        <v>32.75</v>
      </c>
      <c r="O2">
        <v>14.78</v>
      </c>
      <c r="P2" s="158" t="s">
        <v>53</v>
      </c>
      <c r="Q2">
        <v>32.75</v>
      </c>
      <c r="R2">
        <v>14.78</v>
      </c>
      <c r="S2">
        <v>40.57</v>
      </c>
      <c r="T2">
        <v>7.47</v>
      </c>
      <c r="U2" t="s">
        <v>54</v>
      </c>
      <c r="V2">
        <v>40.57</v>
      </c>
      <c r="W2">
        <v>7.47</v>
      </c>
      <c r="X2" s="158">
        <f t="shared" ref="X2:X33" si="0">V2/Q2</f>
        <v>1.2387786259541984</v>
      </c>
      <c r="Y2" s="158" t="s">
        <v>55</v>
      </c>
      <c r="Z2" s="158">
        <v>150</v>
      </c>
      <c r="AA2" s="158" t="s">
        <v>56</v>
      </c>
      <c r="AB2" s="158">
        <v>8</v>
      </c>
      <c r="AC2" s="158" t="s">
        <v>57</v>
      </c>
      <c r="AD2" t="s">
        <v>55</v>
      </c>
      <c r="AE2" t="s">
        <v>58</v>
      </c>
      <c r="AF2" t="s">
        <v>58</v>
      </c>
      <c r="AG2" t="s">
        <v>59</v>
      </c>
      <c r="AH2" s="158" t="s">
        <v>60</v>
      </c>
      <c r="AI2" s="158">
        <v>10</v>
      </c>
      <c r="AJ2" s="158" t="s">
        <v>61</v>
      </c>
      <c r="AK2" s="158" t="s">
        <v>62</v>
      </c>
      <c r="AM2" s="158">
        <v>16</v>
      </c>
      <c r="AN2" s="158">
        <v>119</v>
      </c>
      <c r="AO2" s="4" t="s">
        <v>63</v>
      </c>
      <c r="AP2" s="1" t="s">
        <v>64</v>
      </c>
    </row>
    <row r="3" spans="1:42" x14ac:dyDescent="0.25">
      <c r="A3" s="158" t="s">
        <v>42</v>
      </c>
      <c r="B3" s="158" t="s">
        <v>43</v>
      </c>
      <c r="C3" s="158" t="s">
        <v>44</v>
      </c>
      <c r="D3" s="158" t="s">
        <v>45</v>
      </c>
      <c r="E3" s="130" t="s">
        <v>46</v>
      </c>
      <c r="F3" s="158" t="s">
        <v>47</v>
      </c>
      <c r="G3" s="158" t="s">
        <v>48</v>
      </c>
      <c r="H3" s="158" t="s">
        <v>49</v>
      </c>
      <c r="I3" s="158" t="s">
        <v>50</v>
      </c>
      <c r="J3" s="158">
        <v>26.5</v>
      </c>
      <c r="K3" s="158">
        <v>26.5</v>
      </c>
      <c r="L3" s="158" t="s">
        <v>65</v>
      </c>
      <c r="M3" s="158" t="s">
        <v>52</v>
      </c>
      <c r="N3">
        <v>5.85</v>
      </c>
      <c r="O3">
        <v>2.59</v>
      </c>
      <c r="P3" s="158" t="s">
        <v>53</v>
      </c>
      <c r="Q3">
        <v>5.85</v>
      </c>
      <c r="R3">
        <v>2.59</v>
      </c>
      <c r="S3">
        <v>25.5</v>
      </c>
      <c r="T3">
        <v>2.67</v>
      </c>
      <c r="U3" t="s">
        <v>54</v>
      </c>
      <c r="V3">
        <v>25.5</v>
      </c>
      <c r="W3">
        <v>2.67</v>
      </c>
      <c r="X3" s="158">
        <f t="shared" si="0"/>
        <v>4.3589743589743595</v>
      </c>
      <c r="Y3" s="158" t="s">
        <v>55</v>
      </c>
      <c r="Z3" s="158">
        <v>150</v>
      </c>
      <c r="AA3" s="158" t="s">
        <v>56</v>
      </c>
      <c r="AB3" s="158">
        <v>8</v>
      </c>
      <c r="AC3" s="158" t="s">
        <v>57</v>
      </c>
      <c r="AD3" t="s">
        <v>55</v>
      </c>
      <c r="AE3" t="s">
        <v>58</v>
      </c>
      <c r="AF3" t="s">
        <v>58</v>
      </c>
      <c r="AG3" t="s">
        <v>59</v>
      </c>
      <c r="AH3" s="158" t="s">
        <v>60</v>
      </c>
      <c r="AI3" s="158">
        <v>10</v>
      </c>
      <c r="AJ3" s="158" t="s">
        <v>61</v>
      </c>
      <c r="AK3" s="158" t="s">
        <v>62</v>
      </c>
      <c r="AM3" s="158">
        <v>16</v>
      </c>
      <c r="AN3" s="158">
        <v>119</v>
      </c>
      <c r="AO3" s="4" t="s">
        <v>63</v>
      </c>
      <c r="AP3" s="1" t="s">
        <v>64</v>
      </c>
    </row>
    <row r="4" spans="1:42" x14ac:dyDescent="0.25">
      <c r="A4" s="158" t="s">
        <v>42</v>
      </c>
      <c r="B4" s="158" t="s">
        <v>43</v>
      </c>
      <c r="C4" s="158" t="s">
        <v>44</v>
      </c>
      <c r="D4" s="158" t="s">
        <v>45</v>
      </c>
      <c r="E4" s="130" t="s">
        <v>46</v>
      </c>
      <c r="F4" s="158" t="s">
        <v>47</v>
      </c>
      <c r="G4" s="158" t="s">
        <v>48</v>
      </c>
      <c r="H4" s="158" t="s">
        <v>49</v>
      </c>
      <c r="I4" s="158" t="s">
        <v>50</v>
      </c>
      <c r="J4" s="158">
        <v>26.5</v>
      </c>
      <c r="K4" s="158">
        <v>26.5</v>
      </c>
      <c r="L4" s="158" t="s">
        <v>66</v>
      </c>
      <c r="M4" s="158" t="s">
        <v>52</v>
      </c>
      <c r="N4">
        <v>2.09</v>
      </c>
      <c r="O4">
        <v>1.1100000000000001</v>
      </c>
      <c r="P4" s="158" t="s">
        <v>53</v>
      </c>
      <c r="Q4">
        <v>2.09</v>
      </c>
      <c r="R4">
        <v>1.1100000000000001</v>
      </c>
      <c r="S4">
        <v>17.48</v>
      </c>
      <c r="T4">
        <v>1.58</v>
      </c>
      <c r="U4" t="s">
        <v>54</v>
      </c>
      <c r="V4">
        <v>17.48</v>
      </c>
      <c r="W4">
        <v>1.58</v>
      </c>
      <c r="X4" s="158">
        <f t="shared" si="0"/>
        <v>8.3636363636363651</v>
      </c>
      <c r="Y4" s="158" t="s">
        <v>55</v>
      </c>
      <c r="Z4" s="158">
        <v>150</v>
      </c>
      <c r="AA4" s="158" t="s">
        <v>56</v>
      </c>
      <c r="AB4" s="158">
        <v>8</v>
      </c>
      <c r="AC4" s="158" t="s">
        <v>57</v>
      </c>
      <c r="AD4" t="s">
        <v>55</v>
      </c>
      <c r="AE4" t="s">
        <v>58</v>
      </c>
      <c r="AF4" t="s">
        <v>58</v>
      </c>
      <c r="AG4" t="s">
        <v>59</v>
      </c>
      <c r="AH4" s="158" t="s">
        <v>60</v>
      </c>
      <c r="AI4" s="158">
        <v>10</v>
      </c>
      <c r="AJ4" s="158" t="s">
        <v>61</v>
      </c>
      <c r="AK4" s="158" t="s">
        <v>62</v>
      </c>
      <c r="AM4" s="158">
        <v>16</v>
      </c>
      <c r="AN4" s="158">
        <v>119</v>
      </c>
      <c r="AO4" s="4" t="s">
        <v>63</v>
      </c>
      <c r="AP4" s="1" t="s">
        <v>64</v>
      </c>
    </row>
    <row r="5" spans="1:42" x14ac:dyDescent="0.25">
      <c r="A5" s="158" t="s">
        <v>42</v>
      </c>
      <c r="B5" s="158" t="s">
        <v>43</v>
      </c>
      <c r="C5" s="158" t="s">
        <v>44</v>
      </c>
      <c r="D5" s="158" t="s">
        <v>45</v>
      </c>
      <c r="E5" s="130" t="s">
        <v>67</v>
      </c>
      <c r="F5" s="158" t="s">
        <v>47</v>
      </c>
      <c r="G5" s="158" t="s">
        <v>48</v>
      </c>
      <c r="H5" s="158" t="s">
        <v>68</v>
      </c>
      <c r="I5" s="158" t="s">
        <v>50</v>
      </c>
      <c r="J5" s="158">
        <v>26.5</v>
      </c>
      <c r="K5" s="158">
        <v>26.5</v>
      </c>
      <c r="L5" s="158" t="s">
        <v>51</v>
      </c>
      <c r="M5" s="158" t="s">
        <v>52</v>
      </c>
      <c r="N5">
        <v>31.39</v>
      </c>
      <c r="O5">
        <v>15.16</v>
      </c>
      <c r="P5" s="158" t="s">
        <v>53</v>
      </c>
      <c r="Q5">
        <v>31.39</v>
      </c>
      <c r="R5">
        <v>15.16</v>
      </c>
      <c r="S5">
        <v>41.58</v>
      </c>
      <c r="T5">
        <v>8.11</v>
      </c>
      <c r="U5" t="s">
        <v>54</v>
      </c>
      <c r="V5">
        <v>41.58</v>
      </c>
      <c r="W5">
        <v>8.11</v>
      </c>
      <c r="X5" s="158">
        <f t="shared" si="0"/>
        <v>1.3246256769671869</v>
      </c>
      <c r="Y5" s="158" t="s">
        <v>55</v>
      </c>
      <c r="Z5" s="158">
        <v>150</v>
      </c>
      <c r="AA5" s="158" t="s">
        <v>56</v>
      </c>
      <c r="AB5" s="158">
        <v>8</v>
      </c>
      <c r="AC5" s="158" t="s">
        <v>57</v>
      </c>
      <c r="AD5" t="s">
        <v>55</v>
      </c>
      <c r="AE5" t="s">
        <v>58</v>
      </c>
      <c r="AF5" t="s">
        <v>58</v>
      </c>
      <c r="AG5" t="s">
        <v>59</v>
      </c>
      <c r="AH5" s="158" t="s">
        <v>60</v>
      </c>
      <c r="AI5" s="158">
        <v>10</v>
      </c>
      <c r="AJ5" s="158" t="s">
        <v>61</v>
      </c>
      <c r="AK5" s="158" t="s">
        <v>62</v>
      </c>
      <c r="AM5" s="158">
        <v>16</v>
      </c>
      <c r="AN5" s="158">
        <v>119</v>
      </c>
      <c r="AO5" s="4" t="s">
        <v>63</v>
      </c>
      <c r="AP5" s="1" t="s">
        <v>64</v>
      </c>
    </row>
    <row r="6" spans="1:42" x14ac:dyDescent="0.25">
      <c r="A6" s="158" t="s">
        <v>42</v>
      </c>
      <c r="B6" s="158" t="s">
        <v>43</v>
      </c>
      <c r="C6" s="158" t="s">
        <v>44</v>
      </c>
      <c r="D6" s="158" t="s">
        <v>45</v>
      </c>
      <c r="E6" s="130" t="s">
        <v>67</v>
      </c>
      <c r="F6" s="158" t="s">
        <v>47</v>
      </c>
      <c r="G6" s="158" t="s">
        <v>48</v>
      </c>
      <c r="H6" s="158" t="s">
        <v>68</v>
      </c>
      <c r="I6" s="158" t="s">
        <v>50</v>
      </c>
      <c r="J6" s="158">
        <v>26.5</v>
      </c>
      <c r="K6" s="158">
        <v>26.5</v>
      </c>
      <c r="L6" s="158" t="s">
        <v>65</v>
      </c>
      <c r="M6" s="158" t="s">
        <v>52</v>
      </c>
      <c r="N6">
        <v>1.83</v>
      </c>
      <c r="O6">
        <v>1.08</v>
      </c>
      <c r="P6" s="158" t="s">
        <v>53</v>
      </c>
      <c r="Q6">
        <v>1.83</v>
      </c>
      <c r="R6">
        <v>1.08</v>
      </c>
      <c r="S6">
        <v>16.32</v>
      </c>
      <c r="T6">
        <v>1.5</v>
      </c>
      <c r="U6" t="s">
        <v>54</v>
      </c>
      <c r="V6">
        <v>16.32</v>
      </c>
      <c r="W6">
        <v>1.5</v>
      </c>
      <c r="X6" s="158">
        <f t="shared" si="0"/>
        <v>8.9180327868852451</v>
      </c>
      <c r="Y6" s="158" t="s">
        <v>55</v>
      </c>
      <c r="Z6" s="158">
        <v>150</v>
      </c>
      <c r="AA6" s="158" t="s">
        <v>56</v>
      </c>
      <c r="AB6" s="158">
        <v>8</v>
      </c>
      <c r="AC6" s="158" t="s">
        <v>57</v>
      </c>
      <c r="AD6" t="s">
        <v>55</v>
      </c>
      <c r="AE6" t="s">
        <v>58</v>
      </c>
      <c r="AF6" t="s">
        <v>58</v>
      </c>
      <c r="AG6" t="s">
        <v>59</v>
      </c>
      <c r="AH6" s="158" t="s">
        <v>60</v>
      </c>
      <c r="AI6" s="158">
        <v>10</v>
      </c>
      <c r="AJ6" s="158" t="s">
        <v>61</v>
      </c>
      <c r="AK6" s="158" t="s">
        <v>62</v>
      </c>
      <c r="AM6" s="158">
        <v>16</v>
      </c>
      <c r="AN6" s="158">
        <v>119</v>
      </c>
      <c r="AO6" s="4" t="s">
        <v>63</v>
      </c>
      <c r="AP6" s="1" t="s">
        <v>64</v>
      </c>
    </row>
    <row r="7" spans="1:42" x14ac:dyDescent="0.25">
      <c r="A7" s="158" t="s">
        <v>42</v>
      </c>
      <c r="B7" s="158" t="s">
        <v>43</v>
      </c>
      <c r="C7" s="158" t="s">
        <v>44</v>
      </c>
      <c r="D7" s="158" t="s">
        <v>45</v>
      </c>
      <c r="E7" s="130" t="s">
        <v>67</v>
      </c>
      <c r="F7" s="158" t="s">
        <v>47</v>
      </c>
      <c r="G7" s="158" t="s">
        <v>48</v>
      </c>
      <c r="H7" s="158" t="s">
        <v>68</v>
      </c>
      <c r="I7" s="158" t="s">
        <v>50</v>
      </c>
      <c r="J7" s="158">
        <v>26.5</v>
      </c>
      <c r="K7" s="158">
        <v>26.5</v>
      </c>
      <c r="L7" t="s">
        <v>66</v>
      </c>
      <c r="M7" t="s">
        <v>52</v>
      </c>
      <c r="N7">
        <v>1.44</v>
      </c>
      <c r="O7">
        <v>0.91</v>
      </c>
      <c r="P7" s="158" t="s">
        <v>53</v>
      </c>
      <c r="Q7">
        <v>1.44</v>
      </c>
      <c r="R7">
        <v>0.91</v>
      </c>
      <c r="S7">
        <v>18.98</v>
      </c>
      <c r="T7">
        <v>1.75</v>
      </c>
      <c r="U7" t="s">
        <v>54</v>
      </c>
      <c r="V7">
        <v>18.98</v>
      </c>
      <c r="W7">
        <v>1.75</v>
      </c>
      <c r="X7" s="158">
        <f t="shared" si="0"/>
        <v>13.180555555555557</v>
      </c>
      <c r="Y7" s="158" t="s">
        <v>55</v>
      </c>
      <c r="Z7" s="158">
        <v>150</v>
      </c>
      <c r="AA7" s="158" t="s">
        <v>56</v>
      </c>
      <c r="AB7" s="158">
        <v>8</v>
      </c>
      <c r="AC7" s="158" t="s">
        <v>57</v>
      </c>
      <c r="AD7" t="s">
        <v>55</v>
      </c>
      <c r="AE7" t="s">
        <v>58</v>
      </c>
      <c r="AF7" t="s">
        <v>58</v>
      </c>
      <c r="AG7" t="s">
        <v>59</v>
      </c>
      <c r="AH7" s="158" t="s">
        <v>60</v>
      </c>
      <c r="AI7" s="158">
        <v>10</v>
      </c>
      <c r="AJ7" s="158" t="s">
        <v>61</v>
      </c>
      <c r="AK7" s="158" t="s">
        <v>62</v>
      </c>
      <c r="AM7" s="158">
        <v>16</v>
      </c>
      <c r="AN7" s="158">
        <v>119</v>
      </c>
      <c r="AO7" s="4" t="s">
        <v>63</v>
      </c>
      <c r="AP7" s="1" t="s">
        <v>64</v>
      </c>
    </row>
    <row r="8" spans="1:42" x14ac:dyDescent="0.25">
      <c r="A8" t="s">
        <v>42</v>
      </c>
      <c r="B8" t="s">
        <v>69</v>
      </c>
      <c r="C8" t="s">
        <v>70</v>
      </c>
      <c r="D8" t="s">
        <v>71</v>
      </c>
      <c r="E8" s="2" t="s">
        <v>72</v>
      </c>
      <c r="F8" t="s">
        <v>73</v>
      </c>
      <c r="G8" t="s">
        <v>48</v>
      </c>
      <c r="H8" t="s">
        <v>68</v>
      </c>
      <c r="I8" t="s">
        <v>55</v>
      </c>
      <c r="J8">
        <v>15.7</v>
      </c>
      <c r="K8">
        <v>15.7</v>
      </c>
      <c r="M8" t="s">
        <v>52</v>
      </c>
      <c r="N8">
        <v>12.4</v>
      </c>
      <c r="O8">
        <v>0.3</v>
      </c>
      <c r="P8" s="158" t="s">
        <v>53</v>
      </c>
      <c r="Q8">
        <v>12.4</v>
      </c>
      <c r="R8">
        <v>0.3</v>
      </c>
      <c r="S8">
        <v>0.6</v>
      </c>
      <c r="T8">
        <v>0.1</v>
      </c>
      <c r="U8" s="158" t="s">
        <v>54</v>
      </c>
      <c r="V8">
        <v>0.6</v>
      </c>
      <c r="W8">
        <v>0.1</v>
      </c>
      <c r="X8" s="158">
        <f t="shared" si="0"/>
        <v>4.8387096774193547E-2</v>
      </c>
      <c r="Y8" s="158" t="s">
        <v>55</v>
      </c>
      <c r="Z8" s="158">
        <v>30</v>
      </c>
      <c r="AA8" s="158" t="s">
        <v>56</v>
      </c>
      <c r="AB8" s="158">
        <v>5</v>
      </c>
      <c r="AC8" s="158" t="s">
        <v>74</v>
      </c>
      <c r="AD8" t="s">
        <v>75</v>
      </c>
      <c r="AE8" t="s">
        <v>58</v>
      </c>
      <c r="AF8" t="s">
        <v>58</v>
      </c>
      <c r="AG8" t="s">
        <v>76</v>
      </c>
      <c r="AH8" t="s">
        <v>58</v>
      </c>
      <c r="AI8" t="s">
        <v>77</v>
      </c>
      <c r="AJ8" t="s">
        <v>76</v>
      </c>
      <c r="AK8">
        <v>498.5</v>
      </c>
      <c r="AM8">
        <v>38</v>
      </c>
      <c r="AN8">
        <v>-123</v>
      </c>
      <c r="AO8" t="s">
        <v>78</v>
      </c>
      <c r="AP8" s="1" t="s">
        <v>79</v>
      </c>
    </row>
    <row r="9" spans="1:42" x14ac:dyDescent="0.25">
      <c r="A9" t="s">
        <v>42</v>
      </c>
      <c r="B9" t="s">
        <v>69</v>
      </c>
      <c r="C9" t="s">
        <v>70</v>
      </c>
      <c r="D9" t="s">
        <v>71</v>
      </c>
      <c r="E9" s="2" t="s">
        <v>72</v>
      </c>
      <c r="F9" t="s">
        <v>73</v>
      </c>
      <c r="G9" t="s">
        <v>48</v>
      </c>
      <c r="H9" t="s">
        <v>68</v>
      </c>
      <c r="I9" t="s">
        <v>55</v>
      </c>
      <c r="J9">
        <v>15.7</v>
      </c>
      <c r="K9">
        <v>15.7</v>
      </c>
      <c r="M9" t="s">
        <v>52</v>
      </c>
      <c r="N9">
        <v>20</v>
      </c>
      <c r="O9">
        <v>0.5</v>
      </c>
      <c r="P9" s="158" t="s">
        <v>53</v>
      </c>
      <c r="Q9">
        <v>20</v>
      </c>
      <c r="R9">
        <v>0.5</v>
      </c>
      <c r="S9">
        <v>1.4</v>
      </c>
      <c r="T9">
        <v>0.3</v>
      </c>
      <c r="U9" s="158" t="s">
        <v>54</v>
      </c>
      <c r="V9">
        <v>1.4</v>
      </c>
      <c r="W9">
        <v>0.3</v>
      </c>
      <c r="X9" s="158">
        <f t="shared" si="0"/>
        <v>6.9999999999999993E-2</v>
      </c>
      <c r="Y9" s="158" t="s">
        <v>55</v>
      </c>
      <c r="Z9" s="158">
        <v>30</v>
      </c>
      <c r="AA9" s="158" t="s">
        <v>56</v>
      </c>
      <c r="AB9" s="158">
        <v>5</v>
      </c>
      <c r="AC9" s="158" t="s">
        <v>74</v>
      </c>
      <c r="AD9" t="s">
        <v>75</v>
      </c>
      <c r="AE9" t="s">
        <v>58</v>
      </c>
      <c r="AF9" t="s">
        <v>58</v>
      </c>
      <c r="AG9" t="s">
        <v>76</v>
      </c>
      <c r="AH9" t="s">
        <v>58</v>
      </c>
      <c r="AI9" t="s">
        <v>77</v>
      </c>
      <c r="AJ9" t="s">
        <v>76</v>
      </c>
      <c r="AK9">
        <v>498.5</v>
      </c>
      <c r="AM9">
        <v>38</v>
      </c>
      <c r="AN9">
        <v>-123</v>
      </c>
      <c r="AO9" t="s">
        <v>78</v>
      </c>
      <c r="AP9" s="1" t="s">
        <v>79</v>
      </c>
    </row>
    <row r="10" spans="1:42" x14ac:dyDescent="0.25">
      <c r="A10" s="159" t="s">
        <v>80</v>
      </c>
      <c r="B10" s="160" t="s">
        <v>81</v>
      </c>
      <c r="C10" s="161" t="s">
        <v>82</v>
      </c>
      <c r="D10" s="24" t="s">
        <v>83</v>
      </c>
      <c r="E10" s="81" t="s">
        <v>84</v>
      </c>
      <c r="F10" s="158" t="s">
        <v>85</v>
      </c>
      <c r="G10" s="158" t="s">
        <v>86</v>
      </c>
      <c r="H10" s="158" t="s">
        <v>68</v>
      </c>
      <c r="I10" s="158" t="s">
        <v>87</v>
      </c>
      <c r="J10" s="158">
        <v>12</v>
      </c>
      <c r="K10" s="158">
        <f t="shared" ref="K10:K41" si="1">J10</f>
        <v>12</v>
      </c>
      <c r="L10" s="158"/>
      <c r="M10" s="158" t="s">
        <v>52</v>
      </c>
      <c r="N10" s="158">
        <v>13.6</v>
      </c>
      <c r="O10" s="158" t="s">
        <v>55</v>
      </c>
      <c r="P10" s="158" t="s">
        <v>53</v>
      </c>
      <c r="Q10" s="158">
        <f t="shared" ref="Q10:Q52" si="2">N10</f>
        <v>13.6</v>
      </c>
      <c r="R10" s="158" t="str">
        <f t="shared" ref="R10:R52" si="3">O10</f>
        <v>NA</v>
      </c>
      <c r="S10" s="158">
        <v>10.4</v>
      </c>
      <c r="T10" s="158" t="s">
        <v>55</v>
      </c>
      <c r="U10" s="158" t="s">
        <v>54</v>
      </c>
      <c r="V10" s="158">
        <f t="shared" ref="V10:V41" si="4">S10</f>
        <v>10.4</v>
      </c>
      <c r="W10" s="158" t="str">
        <f t="shared" ref="W10:W41" si="5">T10</f>
        <v>NA</v>
      </c>
      <c r="X10" s="158">
        <f t="shared" si="0"/>
        <v>0.76470588235294124</v>
      </c>
      <c r="Y10" s="158" t="s">
        <v>55</v>
      </c>
      <c r="Z10" s="158">
        <v>50</v>
      </c>
      <c r="AA10" s="158" t="s">
        <v>88</v>
      </c>
      <c r="AB10" s="158">
        <v>4</v>
      </c>
      <c r="AC10" s="158" t="s">
        <v>89</v>
      </c>
      <c r="AD10" s="158" t="s">
        <v>75</v>
      </c>
      <c r="AE10" s="158" t="s">
        <v>58</v>
      </c>
      <c r="AF10" s="158">
        <v>0</v>
      </c>
      <c r="AG10" s="158" t="s">
        <v>90</v>
      </c>
      <c r="AH10" s="158" t="s">
        <v>58</v>
      </c>
      <c r="AI10">
        <v>0</v>
      </c>
      <c r="AJ10" t="s">
        <v>90</v>
      </c>
      <c r="AK10" s="158">
        <v>1873</v>
      </c>
      <c r="AL10" s="158"/>
      <c r="AM10" s="158">
        <v>38</v>
      </c>
      <c r="AN10" s="158">
        <v>-123</v>
      </c>
      <c r="AO10" s="158" t="s">
        <v>91</v>
      </c>
      <c r="AP10" s="1" t="s">
        <v>92</v>
      </c>
    </row>
    <row r="11" spans="1:42" x14ac:dyDescent="0.25">
      <c r="A11" s="159" t="s">
        <v>80</v>
      </c>
      <c r="B11" s="160" t="s">
        <v>81</v>
      </c>
      <c r="C11" s="161" t="s">
        <v>82</v>
      </c>
      <c r="D11" s="24" t="s">
        <v>83</v>
      </c>
      <c r="E11" s="46" t="s">
        <v>84</v>
      </c>
      <c r="F11" s="158" t="s">
        <v>85</v>
      </c>
      <c r="G11" s="158" t="s">
        <v>86</v>
      </c>
      <c r="H11" s="158" t="s">
        <v>68</v>
      </c>
      <c r="I11" s="158" t="s">
        <v>87</v>
      </c>
      <c r="J11" s="158">
        <v>12</v>
      </c>
      <c r="K11" s="158">
        <f t="shared" si="1"/>
        <v>12</v>
      </c>
      <c r="L11" s="158"/>
      <c r="M11" s="158" t="s">
        <v>52</v>
      </c>
      <c r="N11" s="158">
        <v>574</v>
      </c>
      <c r="O11" s="158" t="s">
        <v>55</v>
      </c>
      <c r="P11" s="158" t="s">
        <v>53</v>
      </c>
      <c r="Q11" s="158">
        <f t="shared" si="2"/>
        <v>574</v>
      </c>
      <c r="R11" s="158" t="str">
        <f t="shared" si="3"/>
        <v>NA</v>
      </c>
      <c r="S11" s="158">
        <v>275.2</v>
      </c>
      <c r="T11" s="158" t="s">
        <v>55</v>
      </c>
      <c r="U11" s="158" t="s">
        <v>54</v>
      </c>
      <c r="V11" s="158">
        <f t="shared" si="4"/>
        <v>275.2</v>
      </c>
      <c r="W11" s="158" t="str">
        <f t="shared" si="5"/>
        <v>NA</v>
      </c>
      <c r="X11" s="158">
        <f t="shared" si="0"/>
        <v>0.47944250871080135</v>
      </c>
      <c r="Y11" s="158" t="s">
        <v>55</v>
      </c>
      <c r="Z11" s="158">
        <v>50</v>
      </c>
      <c r="AA11" s="158" t="s">
        <v>88</v>
      </c>
      <c r="AB11" s="158">
        <v>4</v>
      </c>
      <c r="AC11" s="158" t="s">
        <v>89</v>
      </c>
      <c r="AD11" s="158" t="s">
        <v>75</v>
      </c>
      <c r="AE11" s="158" t="s">
        <v>58</v>
      </c>
      <c r="AF11" s="158">
        <v>0</v>
      </c>
      <c r="AG11" s="158" t="s">
        <v>90</v>
      </c>
      <c r="AH11" s="158" t="s">
        <v>58</v>
      </c>
      <c r="AI11">
        <v>0</v>
      </c>
      <c r="AJ11" t="s">
        <v>90</v>
      </c>
      <c r="AK11" s="158">
        <v>1873</v>
      </c>
      <c r="AL11" s="158"/>
      <c r="AM11" s="158">
        <v>38</v>
      </c>
      <c r="AN11" s="158">
        <v>-123</v>
      </c>
      <c r="AO11" s="158" t="s">
        <v>91</v>
      </c>
      <c r="AP11" s="1" t="s">
        <v>92</v>
      </c>
    </row>
    <row r="12" spans="1:42" x14ac:dyDescent="0.25">
      <c r="A12" s="22" t="s">
        <v>80</v>
      </c>
      <c r="B12" s="26" t="s">
        <v>93</v>
      </c>
      <c r="C12" s="24" t="s">
        <v>94</v>
      </c>
      <c r="D12" s="23" t="s">
        <v>95</v>
      </c>
      <c r="E12" s="86" t="s">
        <v>96</v>
      </c>
      <c r="F12" t="s">
        <v>97</v>
      </c>
      <c r="G12" t="s">
        <v>86</v>
      </c>
      <c r="H12" t="s">
        <v>68</v>
      </c>
      <c r="I12" t="s">
        <v>87</v>
      </c>
      <c r="J12" s="158">
        <v>12</v>
      </c>
      <c r="K12" s="158">
        <f t="shared" si="1"/>
        <v>12</v>
      </c>
      <c r="L12" s="158"/>
      <c r="M12" s="158" t="s">
        <v>52</v>
      </c>
      <c r="N12" s="158">
        <v>5.3</v>
      </c>
      <c r="O12" s="158" t="s">
        <v>55</v>
      </c>
      <c r="P12" s="158" t="s">
        <v>53</v>
      </c>
      <c r="Q12" s="158">
        <f t="shared" si="2"/>
        <v>5.3</v>
      </c>
      <c r="R12" s="158" t="str">
        <f t="shared" si="3"/>
        <v>NA</v>
      </c>
      <c r="S12" s="158">
        <v>1.8</v>
      </c>
      <c r="T12" s="158" t="s">
        <v>55</v>
      </c>
      <c r="U12" s="158" t="s">
        <v>54</v>
      </c>
      <c r="V12" s="158">
        <f t="shared" si="4"/>
        <v>1.8</v>
      </c>
      <c r="W12" s="158" t="str">
        <f t="shared" si="5"/>
        <v>NA</v>
      </c>
      <c r="X12" s="158">
        <f t="shared" si="0"/>
        <v>0.339622641509434</v>
      </c>
      <c r="Y12" s="158" t="s">
        <v>55</v>
      </c>
      <c r="Z12" s="158">
        <v>50</v>
      </c>
      <c r="AA12" s="158" t="s">
        <v>88</v>
      </c>
      <c r="AB12" s="158">
        <v>4</v>
      </c>
      <c r="AC12" s="158" t="s">
        <v>89</v>
      </c>
      <c r="AD12" s="158" t="s">
        <v>75</v>
      </c>
      <c r="AE12" s="158" t="s">
        <v>58</v>
      </c>
      <c r="AF12" s="158">
        <v>0</v>
      </c>
      <c r="AG12" s="158" t="s">
        <v>90</v>
      </c>
      <c r="AH12" s="158" t="s">
        <v>58</v>
      </c>
      <c r="AI12">
        <v>0</v>
      </c>
      <c r="AJ12" t="s">
        <v>90</v>
      </c>
      <c r="AK12" s="158">
        <v>1873</v>
      </c>
      <c r="AL12" s="158"/>
      <c r="AM12" s="158">
        <v>38</v>
      </c>
      <c r="AN12" s="158">
        <v>-123</v>
      </c>
      <c r="AO12" s="158" t="s">
        <v>91</v>
      </c>
      <c r="AP12" s="1" t="s">
        <v>92</v>
      </c>
    </row>
    <row r="13" spans="1:42" x14ac:dyDescent="0.25">
      <c r="A13" s="22" t="s">
        <v>80</v>
      </c>
      <c r="B13" s="26" t="s">
        <v>93</v>
      </c>
      <c r="C13" s="78" t="s">
        <v>98</v>
      </c>
      <c r="D13" s="135" t="s">
        <v>99</v>
      </c>
      <c r="E13" s="46" t="s">
        <v>100</v>
      </c>
      <c r="F13" t="s">
        <v>97</v>
      </c>
      <c r="G13" t="s">
        <v>86</v>
      </c>
      <c r="H13" t="s">
        <v>68</v>
      </c>
      <c r="I13" t="s">
        <v>87</v>
      </c>
      <c r="J13" s="158">
        <v>12</v>
      </c>
      <c r="K13" s="158">
        <f t="shared" si="1"/>
        <v>12</v>
      </c>
      <c r="L13" s="158"/>
      <c r="M13" s="158" t="s">
        <v>52</v>
      </c>
      <c r="N13" s="158">
        <v>18.7</v>
      </c>
      <c r="O13" s="158" t="s">
        <v>55</v>
      </c>
      <c r="P13" s="158" t="s">
        <v>53</v>
      </c>
      <c r="Q13" s="158">
        <f t="shared" si="2"/>
        <v>18.7</v>
      </c>
      <c r="R13" s="158" t="str">
        <f t="shared" si="3"/>
        <v>NA</v>
      </c>
      <c r="S13" s="158">
        <v>10.9</v>
      </c>
      <c r="T13" s="158" t="s">
        <v>55</v>
      </c>
      <c r="U13" s="158" t="s">
        <v>54</v>
      </c>
      <c r="V13" s="158">
        <f t="shared" si="4"/>
        <v>10.9</v>
      </c>
      <c r="W13" s="158" t="str">
        <f t="shared" si="5"/>
        <v>NA</v>
      </c>
      <c r="X13" s="158">
        <f t="shared" si="0"/>
        <v>0.58288770053475936</v>
      </c>
      <c r="Y13" s="158" t="s">
        <v>55</v>
      </c>
      <c r="Z13" s="158">
        <v>50</v>
      </c>
      <c r="AA13" s="158" t="s">
        <v>88</v>
      </c>
      <c r="AB13" s="158">
        <v>4</v>
      </c>
      <c r="AC13" s="158" t="s">
        <v>89</v>
      </c>
      <c r="AD13" s="158" t="s">
        <v>75</v>
      </c>
      <c r="AE13" s="158" t="s">
        <v>58</v>
      </c>
      <c r="AF13" s="158">
        <v>0</v>
      </c>
      <c r="AG13" s="158" t="s">
        <v>90</v>
      </c>
      <c r="AH13" s="158" t="s">
        <v>58</v>
      </c>
      <c r="AI13">
        <v>0</v>
      </c>
      <c r="AJ13" t="s">
        <v>90</v>
      </c>
      <c r="AK13" s="158">
        <v>1873</v>
      </c>
      <c r="AL13" s="158"/>
      <c r="AM13" s="158">
        <v>38</v>
      </c>
      <c r="AN13" s="158">
        <v>-123</v>
      </c>
      <c r="AO13" s="158" t="s">
        <v>91</v>
      </c>
      <c r="AP13" s="1" t="s">
        <v>92</v>
      </c>
    </row>
    <row r="14" spans="1:42" x14ac:dyDescent="0.25">
      <c r="A14" s="22" t="s">
        <v>80</v>
      </c>
      <c r="B14" s="26" t="s">
        <v>93</v>
      </c>
      <c r="C14" s="78" t="s">
        <v>98</v>
      </c>
      <c r="D14" s="27" t="s">
        <v>101</v>
      </c>
      <c r="E14" s="46" t="s">
        <v>102</v>
      </c>
      <c r="F14" t="s">
        <v>97</v>
      </c>
      <c r="G14" t="s">
        <v>86</v>
      </c>
      <c r="H14" t="s">
        <v>68</v>
      </c>
      <c r="I14" t="s">
        <v>87</v>
      </c>
      <c r="J14">
        <v>12</v>
      </c>
      <c r="K14">
        <f t="shared" si="1"/>
        <v>12</v>
      </c>
      <c r="M14" s="158" t="s">
        <v>52</v>
      </c>
      <c r="N14" s="158">
        <v>9.6</v>
      </c>
      <c r="O14" s="158" t="s">
        <v>55</v>
      </c>
      <c r="P14" s="158" t="s">
        <v>53</v>
      </c>
      <c r="Q14" s="158">
        <f t="shared" si="2"/>
        <v>9.6</v>
      </c>
      <c r="R14" s="158" t="str">
        <f t="shared" si="3"/>
        <v>NA</v>
      </c>
      <c r="S14" s="158">
        <v>5.9</v>
      </c>
      <c r="T14" s="158" t="s">
        <v>55</v>
      </c>
      <c r="U14" s="158" t="s">
        <v>54</v>
      </c>
      <c r="V14" s="158">
        <f t="shared" si="4"/>
        <v>5.9</v>
      </c>
      <c r="W14" s="158" t="str">
        <f t="shared" si="5"/>
        <v>NA</v>
      </c>
      <c r="X14" s="158">
        <f t="shared" si="0"/>
        <v>0.61458333333333337</v>
      </c>
      <c r="Y14" s="158" t="s">
        <v>55</v>
      </c>
      <c r="Z14" s="158">
        <v>50</v>
      </c>
      <c r="AA14" s="158" t="s">
        <v>88</v>
      </c>
      <c r="AB14" s="158">
        <v>4</v>
      </c>
      <c r="AC14" s="158" t="s">
        <v>89</v>
      </c>
      <c r="AD14" s="158" t="s">
        <v>75</v>
      </c>
      <c r="AE14" s="158" t="s">
        <v>58</v>
      </c>
      <c r="AF14" s="158">
        <v>0</v>
      </c>
      <c r="AG14" s="158" t="s">
        <v>90</v>
      </c>
      <c r="AH14" s="158" t="s">
        <v>58</v>
      </c>
      <c r="AI14">
        <v>0</v>
      </c>
      <c r="AJ14" t="s">
        <v>90</v>
      </c>
      <c r="AK14" s="158">
        <v>1873</v>
      </c>
      <c r="AL14" s="158"/>
      <c r="AM14" s="158">
        <v>38</v>
      </c>
      <c r="AN14" s="158">
        <v>-123</v>
      </c>
      <c r="AO14" s="158" t="s">
        <v>91</v>
      </c>
      <c r="AP14" s="1" t="s">
        <v>92</v>
      </c>
    </row>
    <row r="15" spans="1:42" x14ac:dyDescent="0.25">
      <c r="A15" s="22" t="s">
        <v>80</v>
      </c>
      <c r="B15" s="26" t="s">
        <v>93</v>
      </c>
      <c r="C15" s="24" t="s">
        <v>103</v>
      </c>
      <c r="D15" s="25" t="s">
        <v>104</v>
      </c>
      <c r="E15" s="81" t="s">
        <v>105</v>
      </c>
      <c r="F15" t="s">
        <v>97</v>
      </c>
      <c r="G15" t="s">
        <v>86</v>
      </c>
      <c r="H15" t="s">
        <v>68</v>
      </c>
      <c r="I15" t="s">
        <v>87</v>
      </c>
      <c r="J15">
        <v>12</v>
      </c>
      <c r="K15">
        <f t="shared" si="1"/>
        <v>12</v>
      </c>
      <c r="M15" s="158" t="s">
        <v>52</v>
      </c>
      <c r="N15" s="158">
        <v>24.7</v>
      </c>
      <c r="O15" s="158" t="s">
        <v>55</v>
      </c>
      <c r="P15" s="158" t="s">
        <v>53</v>
      </c>
      <c r="Q15" s="158">
        <f t="shared" si="2"/>
        <v>24.7</v>
      </c>
      <c r="R15" s="158" t="str">
        <f t="shared" si="3"/>
        <v>NA</v>
      </c>
      <c r="S15" s="158">
        <v>11.8</v>
      </c>
      <c r="T15" s="158" t="s">
        <v>55</v>
      </c>
      <c r="U15" s="158" t="s">
        <v>54</v>
      </c>
      <c r="V15" s="158">
        <f t="shared" si="4"/>
        <v>11.8</v>
      </c>
      <c r="W15" s="158" t="str">
        <f t="shared" si="5"/>
        <v>NA</v>
      </c>
      <c r="X15" s="158">
        <f t="shared" si="0"/>
        <v>0.47773279352226727</v>
      </c>
      <c r="Y15" s="158" t="s">
        <v>55</v>
      </c>
      <c r="Z15" s="158">
        <v>50</v>
      </c>
      <c r="AA15" s="158" t="s">
        <v>88</v>
      </c>
      <c r="AB15" s="158">
        <v>4</v>
      </c>
      <c r="AC15" s="158" t="s">
        <v>89</v>
      </c>
      <c r="AD15" s="158" t="s">
        <v>75</v>
      </c>
      <c r="AE15" s="158" t="s">
        <v>58</v>
      </c>
      <c r="AF15" s="158">
        <v>0</v>
      </c>
      <c r="AG15" s="158" t="s">
        <v>90</v>
      </c>
      <c r="AH15" s="158" t="s">
        <v>58</v>
      </c>
      <c r="AI15">
        <v>0</v>
      </c>
      <c r="AJ15" t="s">
        <v>90</v>
      </c>
      <c r="AK15" s="158">
        <v>1873</v>
      </c>
      <c r="AL15" s="158"/>
      <c r="AM15" s="158">
        <v>38</v>
      </c>
      <c r="AN15" s="158">
        <v>-123</v>
      </c>
      <c r="AO15" s="158" t="s">
        <v>91</v>
      </c>
      <c r="AP15" s="1" t="s">
        <v>92</v>
      </c>
    </row>
    <row r="16" spans="1:42" x14ac:dyDescent="0.25">
      <c r="A16" s="22" t="s">
        <v>80</v>
      </c>
      <c r="B16" s="162" t="s">
        <v>93</v>
      </c>
      <c r="C16" s="24" t="s">
        <v>103</v>
      </c>
      <c r="D16" s="23" t="s">
        <v>106</v>
      </c>
      <c r="E16" s="81" t="s">
        <v>107</v>
      </c>
      <c r="F16" t="s">
        <v>108</v>
      </c>
      <c r="G16" t="s">
        <v>86</v>
      </c>
      <c r="H16" t="s">
        <v>68</v>
      </c>
      <c r="I16" t="s">
        <v>87</v>
      </c>
      <c r="J16">
        <v>12</v>
      </c>
      <c r="K16">
        <f t="shared" si="1"/>
        <v>12</v>
      </c>
      <c r="M16" s="158" t="s">
        <v>52</v>
      </c>
      <c r="N16" s="158">
        <v>4.4000000000000004</v>
      </c>
      <c r="O16" s="158" t="s">
        <v>55</v>
      </c>
      <c r="P16" s="158" t="s">
        <v>53</v>
      </c>
      <c r="Q16" s="158">
        <f t="shared" si="2"/>
        <v>4.4000000000000004</v>
      </c>
      <c r="R16" s="158" t="str">
        <f t="shared" si="3"/>
        <v>NA</v>
      </c>
      <c r="S16" s="158">
        <v>2.5</v>
      </c>
      <c r="T16" s="158" t="s">
        <v>55</v>
      </c>
      <c r="U16" s="158" t="s">
        <v>54</v>
      </c>
      <c r="V16" s="158">
        <f t="shared" si="4"/>
        <v>2.5</v>
      </c>
      <c r="W16" s="158" t="str">
        <f t="shared" si="5"/>
        <v>NA</v>
      </c>
      <c r="X16" s="158">
        <f t="shared" si="0"/>
        <v>0.56818181818181812</v>
      </c>
      <c r="Y16" s="158" t="s">
        <v>55</v>
      </c>
      <c r="Z16" s="158">
        <v>50</v>
      </c>
      <c r="AA16" s="158" t="s">
        <v>88</v>
      </c>
      <c r="AB16" s="158">
        <v>4</v>
      </c>
      <c r="AC16" s="158" t="s">
        <v>89</v>
      </c>
      <c r="AD16" s="158" t="s">
        <v>75</v>
      </c>
      <c r="AE16" s="158" t="s">
        <v>58</v>
      </c>
      <c r="AF16" s="158">
        <v>0</v>
      </c>
      <c r="AG16" s="158" t="s">
        <v>90</v>
      </c>
      <c r="AH16" s="158" t="s">
        <v>58</v>
      </c>
      <c r="AI16">
        <v>0</v>
      </c>
      <c r="AJ16" t="s">
        <v>90</v>
      </c>
      <c r="AK16" s="158">
        <v>1873</v>
      </c>
      <c r="AL16" s="158"/>
      <c r="AM16" s="158">
        <v>38</v>
      </c>
      <c r="AN16" s="158">
        <v>-123</v>
      </c>
      <c r="AO16" s="158" t="s">
        <v>91</v>
      </c>
      <c r="AP16" s="1" t="s">
        <v>92</v>
      </c>
    </row>
    <row r="17" spans="1:42" x14ac:dyDescent="0.25">
      <c r="A17" s="11" t="s">
        <v>109</v>
      </c>
      <c r="B17" s="13" t="s">
        <v>110</v>
      </c>
      <c r="C17" s="163" t="s">
        <v>111</v>
      </c>
      <c r="D17" s="14" t="s">
        <v>112</v>
      </c>
      <c r="E17" s="34" t="s">
        <v>113</v>
      </c>
      <c r="F17" t="s">
        <v>108</v>
      </c>
      <c r="G17" s="158" t="s">
        <v>86</v>
      </c>
      <c r="H17" s="158" t="s">
        <v>68</v>
      </c>
      <c r="I17" s="158" t="s">
        <v>87</v>
      </c>
      <c r="J17" s="158">
        <v>12</v>
      </c>
      <c r="K17" s="158">
        <f t="shared" si="1"/>
        <v>12</v>
      </c>
      <c r="L17" s="158"/>
      <c r="M17" s="158" t="s">
        <v>52</v>
      </c>
      <c r="N17" s="158">
        <v>3.7</v>
      </c>
      <c r="O17" s="158" t="s">
        <v>55</v>
      </c>
      <c r="P17" s="158" t="s">
        <v>53</v>
      </c>
      <c r="Q17" s="158">
        <f t="shared" si="2"/>
        <v>3.7</v>
      </c>
      <c r="R17" s="158" t="str">
        <f t="shared" si="3"/>
        <v>NA</v>
      </c>
      <c r="S17" s="158">
        <v>8.3000000000000007</v>
      </c>
      <c r="T17" s="158" t="s">
        <v>55</v>
      </c>
      <c r="U17" s="158" t="s">
        <v>54</v>
      </c>
      <c r="V17" s="158">
        <f t="shared" si="4"/>
        <v>8.3000000000000007</v>
      </c>
      <c r="W17" s="158" t="str">
        <f t="shared" si="5"/>
        <v>NA</v>
      </c>
      <c r="X17" s="158">
        <f t="shared" si="0"/>
        <v>2.2432432432432434</v>
      </c>
      <c r="Y17" s="158" t="s">
        <v>55</v>
      </c>
      <c r="Z17" s="158">
        <v>50</v>
      </c>
      <c r="AA17" s="158" t="s">
        <v>88</v>
      </c>
      <c r="AB17" s="158">
        <v>4</v>
      </c>
      <c r="AC17" s="158" t="s">
        <v>89</v>
      </c>
      <c r="AD17" s="158" t="s">
        <v>75</v>
      </c>
      <c r="AE17" s="158" t="s">
        <v>58</v>
      </c>
      <c r="AF17" s="158">
        <v>0</v>
      </c>
      <c r="AG17" s="158" t="s">
        <v>90</v>
      </c>
      <c r="AH17" s="158" t="s">
        <v>58</v>
      </c>
      <c r="AI17">
        <v>0</v>
      </c>
      <c r="AJ17" t="s">
        <v>90</v>
      </c>
      <c r="AK17" s="158">
        <v>1873</v>
      </c>
      <c r="AL17" s="158"/>
      <c r="AM17" s="158">
        <v>38</v>
      </c>
      <c r="AN17" s="158">
        <v>-123</v>
      </c>
      <c r="AO17" s="158" t="s">
        <v>91</v>
      </c>
      <c r="AP17" s="1" t="s">
        <v>92</v>
      </c>
    </row>
    <row r="18" spans="1:42" x14ac:dyDescent="0.25">
      <c r="A18" s="22" t="s">
        <v>80</v>
      </c>
      <c r="B18" s="25" t="s">
        <v>114</v>
      </c>
      <c r="C18" s="164" t="s">
        <v>115</v>
      </c>
      <c r="D18" s="28" t="s">
        <v>116</v>
      </c>
      <c r="E18" s="83" t="s">
        <v>117</v>
      </c>
      <c r="F18" t="s">
        <v>118</v>
      </c>
      <c r="G18" t="s">
        <v>86</v>
      </c>
      <c r="H18" t="s">
        <v>68</v>
      </c>
      <c r="I18" t="s">
        <v>87</v>
      </c>
      <c r="J18">
        <v>12</v>
      </c>
      <c r="K18">
        <f t="shared" si="1"/>
        <v>12</v>
      </c>
      <c r="M18" s="158" t="s">
        <v>52</v>
      </c>
      <c r="N18" s="158">
        <v>10.6</v>
      </c>
      <c r="O18" s="158" t="s">
        <v>55</v>
      </c>
      <c r="P18" s="158" t="s">
        <v>53</v>
      </c>
      <c r="Q18" s="158">
        <f t="shared" si="2"/>
        <v>10.6</v>
      </c>
      <c r="R18" s="158" t="str">
        <f t="shared" si="3"/>
        <v>NA</v>
      </c>
      <c r="S18" s="158">
        <v>0.2</v>
      </c>
      <c r="T18" s="158" t="s">
        <v>55</v>
      </c>
      <c r="U18" s="158" t="s">
        <v>54</v>
      </c>
      <c r="V18" s="158">
        <f t="shared" si="4"/>
        <v>0.2</v>
      </c>
      <c r="W18" s="158" t="str">
        <f t="shared" si="5"/>
        <v>NA</v>
      </c>
      <c r="X18" s="158">
        <f t="shared" si="0"/>
        <v>1.886792452830189E-2</v>
      </c>
      <c r="Y18" s="158" t="s">
        <v>55</v>
      </c>
      <c r="Z18" s="158">
        <v>50</v>
      </c>
      <c r="AA18" s="158" t="s">
        <v>88</v>
      </c>
      <c r="AB18" s="158">
        <v>4</v>
      </c>
      <c r="AC18" s="158" t="s">
        <v>89</v>
      </c>
      <c r="AD18" s="158" t="s">
        <v>75</v>
      </c>
      <c r="AE18" s="158" t="s">
        <v>58</v>
      </c>
      <c r="AF18" s="158">
        <v>0</v>
      </c>
      <c r="AG18" s="158" t="s">
        <v>90</v>
      </c>
      <c r="AH18" s="158" t="s">
        <v>58</v>
      </c>
      <c r="AI18">
        <v>0</v>
      </c>
      <c r="AJ18" t="s">
        <v>90</v>
      </c>
      <c r="AK18" s="158">
        <v>1873</v>
      </c>
      <c r="AL18" s="158"/>
      <c r="AM18" s="158">
        <v>38</v>
      </c>
      <c r="AN18" s="158">
        <v>-123</v>
      </c>
      <c r="AO18" s="158" t="s">
        <v>91</v>
      </c>
      <c r="AP18" s="1" t="s">
        <v>92</v>
      </c>
    </row>
    <row r="19" spans="1:42" x14ac:dyDescent="0.25">
      <c r="A19" s="165" t="s">
        <v>42</v>
      </c>
      <c r="B19" s="166" t="s">
        <v>119</v>
      </c>
      <c r="C19" s="72" t="s">
        <v>120</v>
      </c>
      <c r="D19" s="167" t="s">
        <v>121</v>
      </c>
      <c r="E19" s="38" t="s">
        <v>122</v>
      </c>
      <c r="F19" s="158" t="s">
        <v>73</v>
      </c>
      <c r="G19" s="158" t="s">
        <v>86</v>
      </c>
      <c r="H19" s="158" t="s">
        <v>68</v>
      </c>
      <c r="I19" s="158" t="s">
        <v>87</v>
      </c>
      <c r="J19" s="158">
        <v>12</v>
      </c>
      <c r="K19" s="158">
        <f t="shared" si="1"/>
        <v>12</v>
      </c>
      <c r="L19" s="158"/>
      <c r="M19" s="158" t="s">
        <v>52</v>
      </c>
      <c r="N19" s="158">
        <v>14.4</v>
      </c>
      <c r="O19" s="158" t="s">
        <v>55</v>
      </c>
      <c r="P19" s="158" t="s">
        <v>53</v>
      </c>
      <c r="Q19" s="158">
        <f t="shared" si="2"/>
        <v>14.4</v>
      </c>
      <c r="R19" s="158" t="str">
        <f t="shared" si="3"/>
        <v>NA</v>
      </c>
      <c r="S19" s="158">
        <v>4.5</v>
      </c>
      <c r="T19" s="158" t="s">
        <v>55</v>
      </c>
      <c r="U19" s="158" t="s">
        <v>54</v>
      </c>
      <c r="V19" s="158">
        <f t="shared" si="4"/>
        <v>4.5</v>
      </c>
      <c r="W19" s="158" t="str">
        <f t="shared" si="5"/>
        <v>NA</v>
      </c>
      <c r="X19" s="158">
        <f t="shared" si="0"/>
        <v>0.3125</v>
      </c>
      <c r="Y19" s="158" t="s">
        <v>55</v>
      </c>
      <c r="Z19" s="158">
        <v>50</v>
      </c>
      <c r="AA19" s="158" t="s">
        <v>88</v>
      </c>
      <c r="AB19" s="158">
        <v>4</v>
      </c>
      <c r="AC19" s="158" t="s">
        <v>89</v>
      </c>
      <c r="AD19" s="158" t="s">
        <v>75</v>
      </c>
      <c r="AE19" s="158" t="s">
        <v>58</v>
      </c>
      <c r="AF19" s="158">
        <v>0</v>
      </c>
      <c r="AG19" s="158" t="s">
        <v>90</v>
      </c>
      <c r="AH19" s="158" t="s">
        <v>58</v>
      </c>
      <c r="AI19">
        <v>0</v>
      </c>
      <c r="AJ19" t="s">
        <v>90</v>
      </c>
      <c r="AK19" s="158">
        <v>1873</v>
      </c>
      <c r="AL19" s="158"/>
      <c r="AM19" s="158">
        <v>38</v>
      </c>
      <c r="AN19" s="158">
        <v>-123</v>
      </c>
      <c r="AO19" s="158" t="s">
        <v>91</v>
      </c>
      <c r="AP19" s="1" t="s">
        <v>92</v>
      </c>
    </row>
    <row r="20" spans="1:42" x14ac:dyDescent="0.25">
      <c r="A20" s="165" t="s">
        <v>42</v>
      </c>
      <c r="B20" s="166" t="s">
        <v>119</v>
      </c>
      <c r="C20" s="72" t="s">
        <v>120</v>
      </c>
      <c r="D20" s="167" t="s">
        <v>121</v>
      </c>
      <c r="E20" s="38" t="s">
        <v>122</v>
      </c>
      <c r="F20" s="158" t="s">
        <v>73</v>
      </c>
      <c r="G20" s="158" t="s">
        <v>86</v>
      </c>
      <c r="H20" s="158" t="s">
        <v>68</v>
      </c>
      <c r="I20" s="158" t="s">
        <v>87</v>
      </c>
      <c r="J20" s="158">
        <v>12</v>
      </c>
      <c r="K20" s="158">
        <f t="shared" si="1"/>
        <v>12</v>
      </c>
      <c r="L20" s="158"/>
      <c r="M20" s="158" t="s">
        <v>52</v>
      </c>
      <c r="N20" s="158">
        <v>55.4</v>
      </c>
      <c r="O20" s="158" t="s">
        <v>55</v>
      </c>
      <c r="P20" s="158" t="s">
        <v>53</v>
      </c>
      <c r="Q20" s="158">
        <f t="shared" si="2"/>
        <v>55.4</v>
      </c>
      <c r="R20" s="158" t="str">
        <f t="shared" si="3"/>
        <v>NA</v>
      </c>
      <c r="S20" s="158">
        <v>13.1</v>
      </c>
      <c r="T20" s="158" t="s">
        <v>55</v>
      </c>
      <c r="U20" s="158" t="s">
        <v>54</v>
      </c>
      <c r="V20" s="158">
        <f t="shared" si="4"/>
        <v>13.1</v>
      </c>
      <c r="W20" s="158" t="str">
        <f t="shared" si="5"/>
        <v>NA</v>
      </c>
      <c r="X20" s="158">
        <f t="shared" si="0"/>
        <v>0.23646209386281589</v>
      </c>
      <c r="Y20" s="158" t="s">
        <v>55</v>
      </c>
      <c r="Z20" s="158">
        <v>50</v>
      </c>
      <c r="AA20" s="158" t="s">
        <v>88</v>
      </c>
      <c r="AB20" s="158">
        <v>4</v>
      </c>
      <c r="AC20" s="158" t="s">
        <v>89</v>
      </c>
      <c r="AD20" s="158" t="s">
        <v>75</v>
      </c>
      <c r="AE20" s="158" t="s">
        <v>58</v>
      </c>
      <c r="AF20" s="158">
        <v>0</v>
      </c>
      <c r="AG20" s="158" t="s">
        <v>90</v>
      </c>
      <c r="AH20" s="158" t="s">
        <v>58</v>
      </c>
      <c r="AI20">
        <v>0</v>
      </c>
      <c r="AJ20" t="s">
        <v>90</v>
      </c>
      <c r="AK20" s="158">
        <v>1873</v>
      </c>
      <c r="AL20" s="158"/>
      <c r="AM20" s="158">
        <v>38</v>
      </c>
      <c r="AN20" s="158">
        <v>-123</v>
      </c>
      <c r="AO20" s="158" t="s">
        <v>91</v>
      </c>
      <c r="AP20" s="1" t="s">
        <v>92</v>
      </c>
    </row>
    <row r="21" spans="1:42" x14ac:dyDescent="0.25">
      <c r="A21" s="21" t="s">
        <v>42</v>
      </c>
      <c r="B21" s="50" t="s">
        <v>119</v>
      </c>
      <c r="C21" s="72" t="s">
        <v>120</v>
      </c>
      <c r="D21" s="18" t="s">
        <v>123</v>
      </c>
      <c r="E21" s="73" t="s">
        <v>124</v>
      </c>
      <c r="F21" t="s">
        <v>73</v>
      </c>
      <c r="G21" t="s">
        <v>86</v>
      </c>
      <c r="H21" t="s">
        <v>68</v>
      </c>
      <c r="I21" t="s">
        <v>87</v>
      </c>
      <c r="J21">
        <v>12</v>
      </c>
      <c r="K21">
        <f t="shared" si="1"/>
        <v>12</v>
      </c>
      <c r="M21" s="158" t="s">
        <v>52</v>
      </c>
      <c r="N21" s="158">
        <v>2.8</v>
      </c>
      <c r="O21" s="158" t="s">
        <v>55</v>
      </c>
      <c r="P21" s="158" t="s">
        <v>53</v>
      </c>
      <c r="Q21" s="158">
        <f t="shared" si="2"/>
        <v>2.8</v>
      </c>
      <c r="R21" s="158" t="str">
        <f t="shared" si="3"/>
        <v>NA</v>
      </c>
      <c r="S21" s="158">
        <v>0.7</v>
      </c>
      <c r="T21" s="158" t="s">
        <v>55</v>
      </c>
      <c r="U21" s="158" t="s">
        <v>54</v>
      </c>
      <c r="V21" s="158">
        <f t="shared" si="4"/>
        <v>0.7</v>
      </c>
      <c r="W21" s="158" t="str">
        <f t="shared" si="5"/>
        <v>NA</v>
      </c>
      <c r="X21" s="158">
        <f t="shared" si="0"/>
        <v>0.25</v>
      </c>
      <c r="Y21" s="158" t="s">
        <v>55</v>
      </c>
      <c r="Z21" s="158">
        <v>50</v>
      </c>
      <c r="AA21" s="158" t="s">
        <v>88</v>
      </c>
      <c r="AB21" s="158">
        <v>4</v>
      </c>
      <c r="AC21" s="158" t="s">
        <v>89</v>
      </c>
      <c r="AD21" s="158" t="s">
        <v>75</v>
      </c>
      <c r="AE21" s="158" t="s">
        <v>58</v>
      </c>
      <c r="AF21" s="158">
        <v>0</v>
      </c>
      <c r="AG21" s="158" t="s">
        <v>90</v>
      </c>
      <c r="AH21" s="158" t="s">
        <v>58</v>
      </c>
      <c r="AI21">
        <v>0</v>
      </c>
      <c r="AJ21" t="s">
        <v>90</v>
      </c>
      <c r="AK21" s="158">
        <v>1873</v>
      </c>
      <c r="AL21" s="158"/>
      <c r="AM21" s="158">
        <v>38</v>
      </c>
      <c r="AN21" s="158">
        <v>-123</v>
      </c>
      <c r="AO21" s="158" t="s">
        <v>91</v>
      </c>
      <c r="AP21" s="1" t="s">
        <v>92</v>
      </c>
    </row>
    <row r="22" spans="1:42" x14ac:dyDescent="0.25">
      <c r="A22" s="22" t="s">
        <v>80</v>
      </c>
      <c r="B22" s="23" t="s">
        <v>125</v>
      </c>
      <c r="C22" s="78" t="s">
        <v>126</v>
      </c>
      <c r="D22" s="26" t="s">
        <v>127</v>
      </c>
      <c r="E22" s="84" t="s">
        <v>128</v>
      </c>
      <c r="F22" t="s">
        <v>97</v>
      </c>
      <c r="G22" t="s">
        <v>86</v>
      </c>
      <c r="H22" t="s">
        <v>68</v>
      </c>
      <c r="I22" t="s">
        <v>87</v>
      </c>
      <c r="J22">
        <v>12</v>
      </c>
      <c r="K22">
        <f t="shared" si="1"/>
        <v>12</v>
      </c>
      <c r="M22" s="158" t="s">
        <v>52</v>
      </c>
      <c r="N22" s="158">
        <v>35.1</v>
      </c>
      <c r="O22" s="158" t="s">
        <v>55</v>
      </c>
      <c r="P22" s="158" t="s">
        <v>53</v>
      </c>
      <c r="Q22" s="158">
        <f t="shared" si="2"/>
        <v>35.1</v>
      </c>
      <c r="R22" s="158" t="str">
        <f t="shared" si="3"/>
        <v>NA</v>
      </c>
      <c r="S22" s="158">
        <v>1.1000000000000001</v>
      </c>
      <c r="T22" s="158" t="s">
        <v>55</v>
      </c>
      <c r="U22" s="158" t="s">
        <v>54</v>
      </c>
      <c r="V22" s="158">
        <f t="shared" si="4"/>
        <v>1.1000000000000001</v>
      </c>
      <c r="W22" s="158" t="str">
        <f t="shared" si="5"/>
        <v>NA</v>
      </c>
      <c r="X22" s="158">
        <f t="shared" si="0"/>
        <v>3.1339031339031341E-2</v>
      </c>
      <c r="Y22" s="158" t="s">
        <v>55</v>
      </c>
      <c r="Z22" s="158">
        <v>50</v>
      </c>
      <c r="AA22" s="158" t="s">
        <v>88</v>
      </c>
      <c r="AB22" s="158">
        <v>4</v>
      </c>
      <c r="AC22" s="158" t="s">
        <v>89</v>
      </c>
      <c r="AD22" s="158" t="s">
        <v>75</v>
      </c>
      <c r="AE22" s="158" t="s">
        <v>58</v>
      </c>
      <c r="AF22" s="158">
        <v>0</v>
      </c>
      <c r="AG22" s="158" t="s">
        <v>90</v>
      </c>
      <c r="AH22" s="158" t="s">
        <v>58</v>
      </c>
      <c r="AI22">
        <v>0</v>
      </c>
      <c r="AJ22" t="s">
        <v>90</v>
      </c>
      <c r="AK22" s="158">
        <v>1873</v>
      </c>
      <c r="AL22" s="158"/>
      <c r="AM22" s="158">
        <v>38</v>
      </c>
      <c r="AN22" s="158">
        <v>-123</v>
      </c>
      <c r="AO22" s="158" t="s">
        <v>91</v>
      </c>
      <c r="AP22" s="1" t="s">
        <v>92</v>
      </c>
    </row>
    <row r="23" spans="1:42" x14ac:dyDescent="0.25">
      <c r="A23" s="159" t="s">
        <v>80</v>
      </c>
      <c r="B23" s="168" t="s">
        <v>129</v>
      </c>
      <c r="C23" s="169" t="s">
        <v>130</v>
      </c>
      <c r="D23" s="159" t="s">
        <v>131</v>
      </c>
      <c r="E23" s="49" t="s">
        <v>132</v>
      </c>
      <c r="F23" s="158" t="s">
        <v>97</v>
      </c>
      <c r="G23" s="158" t="s">
        <v>86</v>
      </c>
      <c r="H23" s="158" t="s">
        <v>68</v>
      </c>
      <c r="I23" s="158" t="s">
        <v>87</v>
      </c>
      <c r="J23" s="158">
        <v>12</v>
      </c>
      <c r="K23" s="158">
        <f t="shared" si="1"/>
        <v>12</v>
      </c>
      <c r="L23" s="158"/>
      <c r="M23" s="158" t="s">
        <v>52</v>
      </c>
      <c r="N23" s="158">
        <v>9.4</v>
      </c>
      <c r="O23" s="158" t="s">
        <v>55</v>
      </c>
      <c r="P23" s="158" t="s">
        <v>53</v>
      </c>
      <c r="Q23" s="158">
        <f t="shared" si="2"/>
        <v>9.4</v>
      </c>
      <c r="R23" s="158" t="str">
        <f t="shared" si="3"/>
        <v>NA</v>
      </c>
      <c r="S23" s="158">
        <v>4.3</v>
      </c>
      <c r="T23" s="158" t="s">
        <v>55</v>
      </c>
      <c r="U23" s="158" t="s">
        <v>54</v>
      </c>
      <c r="V23" s="158">
        <f t="shared" si="4"/>
        <v>4.3</v>
      </c>
      <c r="W23" s="158" t="str">
        <f t="shared" si="5"/>
        <v>NA</v>
      </c>
      <c r="X23" s="158">
        <f t="shared" si="0"/>
        <v>0.45744680851063824</v>
      </c>
      <c r="Y23" s="158" t="s">
        <v>55</v>
      </c>
      <c r="Z23" s="158">
        <v>50</v>
      </c>
      <c r="AA23" s="158" t="s">
        <v>88</v>
      </c>
      <c r="AB23" s="158">
        <v>4</v>
      </c>
      <c r="AC23" s="158" t="s">
        <v>89</v>
      </c>
      <c r="AD23" s="158" t="s">
        <v>75</v>
      </c>
      <c r="AE23" s="158" t="s">
        <v>58</v>
      </c>
      <c r="AF23" s="158">
        <v>0</v>
      </c>
      <c r="AG23" s="158" t="s">
        <v>90</v>
      </c>
      <c r="AH23" s="158" t="s">
        <v>58</v>
      </c>
      <c r="AI23">
        <v>0</v>
      </c>
      <c r="AJ23" t="s">
        <v>90</v>
      </c>
      <c r="AK23" s="158">
        <v>1873</v>
      </c>
      <c r="AL23" s="158"/>
      <c r="AM23" s="158">
        <v>38</v>
      </c>
      <c r="AN23" s="158">
        <v>-123</v>
      </c>
      <c r="AO23" s="158" t="s">
        <v>91</v>
      </c>
      <c r="AP23" s="1" t="s">
        <v>92</v>
      </c>
    </row>
    <row r="24" spans="1:42" x14ac:dyDescent="0.25">
      <c r="A24" s="159" t="s">
        <v>80</v>
      </c>
      <c r="B24" s="168" t="s">
        <v>129</v>
      </c>
      <c r="C24" s="169" t="s">
        <v>130</v>
      </c>
      <c r="D24" s="159" t="s">
        <v>131</v>
      </c>
      <c r="E24" s="49" t="s">
        <v>132</v>
      </c>
      <c r="F24" s="158" t="s">
        <v>97</v>
      </c>
      <c r="G24" s="158" t="s">
        <v>86</v>
      </c>
      <c r="H24" s="158" t="s">
        <v>68</v>
      </c>
      <c r="I24" s="158" t="s">
        <v>87</v>
      </c>
      <c r="J24" s="158">
        <v>12</v>
      </c>
      <c r="K24" s="158">
        <f t="shared" si="1"/>
        <v>12</v>
      </c>
      <c r="L24" s="158"/>
      <c r="M24" s="158" t="s">
        <v>52</v>
      </c>
      <c r="N24" s="158">
        <v>23.3</v>
      </c>
      <c r="O24" s="158" t="s">
        <v>55</v>
      </c>
      <c r="P24" s="158" t="s">
        <v>53</v>
      </c>
      <c r="Q24" s="158">
        <f t="shared" si="2"/>
        <v>23.3</v>
      </c>
      <c r="R24" s="158" t="str">
        <f t="shared" si="3"/>
        <v>NA</v>
      </c>
      <c r="S24" s="158">
        <v>7.6</v>
      </c>
      <c r="T24" s="158" t="s">
        <v>55</v>
      </c>
      <c r="U24" s="158" t="s">
        <v>54</v>
      </c>
      <c r="V24" s="158">
        <f t="shared" si="4"/>
        <v>7.6</v>
      </c>
      <c r="W24" s="158" t="str">
        <f t="shared" si="5"/>
        <v>NA</v>
      </c>
      <c r="X24" s="158">
        <f t="shared" si="0"/>
        <v>0.3261802575107296</v>
      </c>
      <c r="Y24" s="158" t="s">
        <v>55</v>
      </c>
      <c r="Z24" s="158">
        <v>50</v>
      </c>
      <c r="AA24" s="158" t="s">
        <v>88</v>
      </c>
      <c r="AB24" s="158">
        <v>4</v>
      </c>
      <c r="AC24" s="158" t="s">
        <v>89</v>
      </c>
      <c r="AD24" s="158" t="s">
        <v>75</v>
      </c>
      <c r="AE24" s="158" t="s">
        <v>58</v>
      </c>
      <c r="AF24" s="158">
        <v>0</v>
      </c>
      <c r="AG24" s="158" t="s">
        <v>90</v>
      </c>
      <c r="AH24" s="158" t="s">
        <v>58</v>
      </c>
      <c r="AI24">
        <v>0</v>
      </c>
      <c r="AJ24" t="s">
        <v>90</v>
      </c>
      <c r="AK24" s="158">
        <v>1873</v>
      </c>
      <c r="AL24" s="158"/>
      <c r="AM24" s="158">
        <v>38</v>
      </c>
      <c r="AN24" s="158">
        <v>-123</v>
      </c>
      <c r="AO24" s="158" t="s">
        <v>91</v>
      </c>
      <c r="AP24" s="1" t="s">
        <v>92</v>
      </c>
    </row>
    <row r="25" spans="1:42" x14ac:dyDescent="0.25">
      <c r="A25" s="22" t="s">
        <v>80</v>
      </c>
      <c r="B25" s="29" t="s">
        <v>129</v>
      </c>
      <c r="C25" s="79" t="s">
        <v>133</v>
      </c>
      <c r="D25" s="31" t="s">
        <v>134</v>
      </c>
      <c r="E25" s="83" t="s">
        <v>135</v>
      </c>
      <c r="F25" t="s">
        <v>97</v>
      </c>
      <c r="G25" t="s">
        <v>86</v>
      </c>
      <c r="H25" t="s">
        <v>68</v>
      </c>
      <c r="I25" t="s">
        <v>87</v>
      </c>
      <c r="J25">
        <v>12</v>
      </c>
      <c r="K25">
        <f t="shared" si="1"/>
        <v>12</v>
      </c>
      <c r="M25" s="158" t="s">
        <v>52</v>
      </c>
      <c r="N25" s="158">
        <v>49</v>
      </c>
      <c r="O25" s="158" t="s">
        <v>55</v>
      </c>
      <c r="P25" s="158" t="s">
        <v>53</v>
      </c>
      <c r="Q25" s="158">
        <f t="shared" si="2"/>
        <v>49</v>
      </c>
      <c r="R25" s="158" t="str">
        <f t="shared" si="3"/>
        <v>NA</v>
      </c>
      <c r="S25" s="158">
        <v>10.8</v>
      </c>
      <c r="T25" s="158" t="s">
        <v>55</v>
      </c>
      <c r="U25" s="158" t="s">
        <v>54</v>
      </c>
      <c r="V25" s="158">
        <f t="shared" si="4"/>
        <v>10.8</v>
      </c>
      <c r="W25" s="158" t="str">
        <f t="shared" si="5"/>
        <v>NA</v>
      </c>
      <c r="X25" s="158">
        <f t="shared" si="0"/>
        <v>0.22040816326530613</v>
      </c>
      <c r="Y25" s="158" t="s">
        <v>55</v>
      </c>
      <c r="Z25" s="158">
        <v>50</v>
      </c>
      <c r="AA25" s="158" t="s">
        <v>88</v>
      </c>
      <c r="AB25" s="158">
        <v>4</v>
      </c>
      <c r="AC25" s="158" t="s">
        <v>89</v>
      </c>
      <c r="AD25" s="158" t="s">
        <v>75</v>
      </c>
      <c r="AE25" s="158" t="s">
        <v>58</v>
      </c>
      <c r="AF25" s="158">
        <v>0</v>
      </c>
      <c r="AG25" s="158" t="s">
        <v>90</v>
      </c>
      <c r="AH25" s="158" t="s">
        <v>58</v>
      </c>
      <c r="AI25">
        <v>0</v>
      </c>
      <c r="AJ25" t="s">
        <v>90</v>
      </c>
      <c r="AK25" s="158">
        <v>1873</v>
      </c>
      <c r="AL25" s="158"/>
      <c r="AM25" s="158">
        <v>38</v>
      </c>
      <c r="AN25" s="158">
        <v>-123</v>
      </c>
      <c r="AO25" s="158" t="s">
        <v>91</v>
      </c>
      <c r="AP25" s="1" t="s">
        <v>92</v>
      </c>
    </row>
    <row r="26" spans="1:42" x14ac:dyDescent="0.25">
      <c r="A26" s="159" t="s">
        <v>80</v>
      </c>
      <c r="B26" s="168" t="s">
        <v>129</v>
      </c>
      <c r="C26" s="170" t="s">
        <v>136</v>
      </c>
      <c r="D26" s="171" t="s">
        <v>137</v>
      </c>
      <c r="E26" s="85" t="s">
        <v>138</v>
      </c>
      <c r="F26" s="158" t="s">
        <v>97</v>
      </c>
      <c r="G26" s="158" t="s">
        <v>86</v>
      </c>
      <c r="H26" s="158" t="s">
        <v>68</v>
      </c>
      <c r="I26" s="158" t="s">
        <v>87</v>
      </c>
      <c r="J26" s="158">
        <v>12</v>
      </c>
      <c r="K26" s="158">
        <f t="shared" si="1"/>
        <v>12</v>
      </c>
      <c r="L26" s="158"/>
      <c r="M26" s="158" t="s">
        <v>52</v>
      </c>
      <c r="N26" s="158">
        <v>40.700000000000003</v>
      </c>
      <c r="O26" s="158" t="s">
        <v>55</v>
      </c>
      <c r="P26" s="158" t="s">
        <v>53</v>
      </c>
      <c r="Q26" s="158">
        <f t="shared" si="2"/>
        <v>40.700000000000003</v>
      </c>
      <c r="R26" s="158" t="str">
        <f t="shared" si="3"/>
        <v>NA</v>
      </c>
      <c r="S26" s="158">
        <v>10.5</v>
      </c>
      <c r="T26" s="158" t="s">
        <v>55</v>
      </c>
      <c r="U26" s="158" t="s">
        <v>54</v>
      </c>
      <c r="V26" s="158">
        <f t="shared" si="4"/>
        <v>10.5</v>
      </c>
      <c r="W26" s="158" t="str">
        <f t="shared" si="5"/>
        <v>NA</v>
      </c>
      <c r="X26" s="158">
        <f t="shared" si="0"/>
        <v>0.25798525798525795</v>
      </c>
      <c r="Y26" s="158" t="s">
        <v>55</v>
      </c>
      <c r="Z26" s="158">
        <v>50</v>
      </c>
      <c r="AA26" s="158" t="s">
        <v>88</v>
      </c>
      <c r="AB26" s="158">
        <v>4</v>
      </c>
      <c r="AC26" s="158" t="s">
        <v>89</v>
      </c>
      <c r="AD26" s="158" t="s">
        <v>75</v>
      </c>
      <c r="AE26" s="158" t="s">
        <v>58</v>
      </c>
      <c r="AF26" s="158">
        <v>0</v>
      </c>
      <c r="AG26" s="158" t="s">
        <v>90</v>
      </c>
      <c r="AH26" s="158" t="s">
        <v>58</v>
      </c>
      <c r="AI26">
        <v>0</v>
      </c>
      <c r="AJ26" t="s">
        <v>90</v>
      </c>
      <c r="AK26" s="158">
        <v>1873</v>
      </c>
      <c r="AL26" s="158"/>
      <c r="AM26" s="158">
        <v>38</v>
      </c>
      <c r="AN26" s="158">
        <v>-123</v>
      </c>
      <c r="AO26" s="158" t="s">
        <v>91</v>
      </c>
      <c r="AP26" s="1" t="s">
        <v>92</v>
      </c>
    </row>
    <row r="27" spans="1:42" x14ac:dyDescent="0.25">
      <c r="A27" s="159" t="s">
        <v>80</v>
      </c>
      <c r="B27" s="168" t="s">
        <v>129</v>
      </c>
      <c r="C27" s="170" t="s">
        <v>136</v>
      </c>
      <c r="D27" s="171" t="s">
        <v>137</v>
      </c>
      <c r="E27" s="85" t="s">
        <v>138</v>
      </c>
      <c r="F27" s="158" t="s">
        <v>97</v>
      </c>
      <c r="G27" s="158" t="s">
        <v>86</v>
      </c>
      <c r="H27" s="158" t="s">
        <v>68</v>
      </c>
      <c r="I27" s="158" t="s">
        <v>87</v>
      </c>
      <c r="J27" s="158">
        <v>12</v>
      </c>
      <c r="K27" s="158">
        <f t="shared" si="1"/>
        <v>12</v>
      </c>
      <c r="L27" s="158"/>
      <c r="M27" s="158" t="s">
        <v>52</v>
      </c>
      <c r="N27" s="158">
        <v>67.2</v>
      </c>
      <c r="O27" s="158" t="s">
        <v>55</v>
      </c>
      <c r="P27" s="158" t="s">
        <v>53</v>
      </c>
      <c r="Q27" s="158">
        <f t="shared" si="2"/>
        <v>67.2</v>
      </c>
      <c r="R27" s="158" t="str">
        <f t="shared" si="3"/>
        <v>NA</v>
      </c>
      <c r="S27" s="158">
        <v>24.8</v>
      </c>
      <c r="T27" s="158" t="s">
        <v>55</v>
      </c>
      <c r="U27" s="158" t="s">
        <v>54</v>
      </c>
      <c r="V27" s="158">
        <f t="shared" si="4"/>
        <v>24.8</v>
      </c>
      <c r="W27" s="158" t="str">
        <f t="shared" si="5"/>
        <v>NA</v>
      </c>
      <c r="X27" s="158">
        <f t="shared" si="0"/>
        <v>0.36904761904761907</v>
      </c>
      <c r="Y27" s="158" t="s">
        <v>55</v>
      </c>
      <c r="Z27" s="158">
        <v>50</v>
      </c>
      <c r="AA27" s="158" t="s">
        <v>88</v>
      </c>
      <c r="AB27" s="158">
        <v>4</v>
      </c>
      <c r="AC27" s="158" t="s">
        <v>89</v>
      </c>
      <c r="AD27" s="158" t="s">
        <v>75</v>
      </c>
      <c r="AE27" s="158" t="s">
        <v>58</v>
      </c>
      <c r="AF27" s="158">
        <v>0</v>
      </c>
      <c r="AG27" s="158" t="s">
        <v>90</v>
      </c>
      <c r="AH27" s="158" t="s">
        <v>58</v>
      </c>
      <c r="AI27">
        <v>0</v>
      </c>
      <c r="AJ27" t="s">
        <v>90</v>
      </c>
      <c r="AK27" s="158">
        <v>1873</v>
      </c>
      <c r="AL27" s="158"/>
      <c r="AM27" s="158">
        <v>38</v>
      </c>
      <c r="AN27" s="158">
        <v>-123</v>
      </c>
      <c r="AO27" s="158" t="s">
        <v>91</v>
      </c>
      <c r="AP27" s="1" t="s">
        <v>92</v>
      </c>
    </row>
    <row r="28" spans="1:42" x14ac:dyDescent="0.25">
      <c r="A28" s="22" t="s">
        <v>80</v>
      </c>
      <c r="B28" s="23" t="s">
        <v>139</v>
      </c>
      <c r="C28" s="24" t="s">
        <v>140</v>
      </c>
      <c r="D28" s="27" t="s">
        <v>141</v>
      </c>
      <c r="E28" s="86" t="s">
        <v>142</v>
      </c>
      <c r="F28" t="s">
        <v>97</v>
      </c>
      <c r="G28" t="s">
        <v>86</v>
      </c>
      <c r="H28" t="s">
        <v>68</v>
      </c>
      <c r="I28" t="s">
        <v>87</v>
      </c>
      <c r="J28">
        <v>12</v>
      </c>
      <c r="K28">
        <f t="shared" si="1"/>
        <v>12</v>
      </c>
      <c r="M28" s="158" t="s">
        <v>52</v>
      </c>
      <c r="N28" s="158">
        <v>34.5</v>
      </c>
      <c r="O28" s="158" t="s">
        <v>55</v>
      </c>
      <c r="P28" s="158" t="s">
        <v>53</v>
      </c>
      <c r="Q28" s="158">
        <f t="shared" si="2"/>
        <v>34.5</v>
      </c>
      <c r="R28" s="158" t="str">
        <f t="shared" si="3"/>
        <v>NA</v>
      </c>
      <c r="S28" s="158">
        <v>23.4</v>
      </c>
      <c r="T28" s="158" t="s">
        <v>55</v>
      </c>
      <c r="U28" s="158" t="s">
        <v>54</v>
      </c>
      <c r="V28" s="158">
        <f t="shared" si="4"/>
        <v>23.4</v>
      </c>
      <c r="W28" s="158" t="str">
        <f t="shared" si="5"/>
        <v>NA</v>
      </c>
      <c r="X28" s="158">
        <f t="shared" si="0"/>
        <v>0.67826086956521736</v>
      </c>
      <c r="Y28" s="158" t="s">
        <v>55</v>
      </c>
      <c r="Z28" s="158">
        <v>50</v>
      </c>
      <c r="AA28" s="158" t="s">
        <v>88</v>
      </c>
      <c r="AB28" s="158">
        <v>4</v>
      </c>
      <c r="AC28" s="158" t="s">
        <v>89</v>
      </c>
      <c r="AD28" s="158" t="s">
        <v>75</v>
      </c>
      <c r="AE28" s="158" t="s">
        <v>58</v>
      </c>
      <c r="AF28" s="158">
        <v>0</v>
      </c>
      <c r="AG28" s="158" t="s">
        <v>90</v>
      </c>
      <c r="AH28" s="158" t="s">
        <v>58</v>
      </c>
      <c r="AI28">
        <v>0</v>
      </c>
      <c r="AJ28" t="s">
        <v>90</v>
      </c>
      <c r="AK28" s="158">
        <v>1873</v>
      </c>
      <c r="AL28" s="158"/>
      <c r="AM28" s="158">
        <v>38</v>
      </c>
      <c r="AN28" s="158">
        <v>-123</v>
      </c>
      <c r="AO28" s="158" t="s">
        <v>91</v>
      </c>
      <c r="AP28" s="1" t="s">
        <v>92</v>
      </c>
    </row>
    <row r="29" spans="1:42" x14ac:dyDescent="0.25">
      <c r="A29" s="22" t="s">
        <v>80</v>
      </c>
      <c r="B29" s="31" t="s">
        <v>143</v>
      </c>
      <c r="C29" s="24" t="s">
        <v>144</v>
      </c>
      <c r="D29" s="29" t="s">
        <v>145</v>
      </c>
      <c r="E29" s="46" t="s">
        <v>146</v>
      </c>
      <c r="F29" t="s">
        <v>97</v>
      </c>
      <c r="G29" t="s">
        <v>86</v>
      </c>
      <c r="H29" t="s">
        <v>68</v>
      </c>
      <c r="I29" t="s">
        <v>87</v>
      </c>
      <c r="J29">
        <v>12</v>
      </c>
      <c r="K29">
        <f t="shared" si="1"/>
        <v>12</v>
      </c>
      <c r="M29" s="158" t="s">
        <v>52</v>
      </c>
      <c r="N29" s="158">
        <v>1.8</v>
      </c>
      <c r="O29" s="158" t="s">
        <v>55</v>
      </c>
      <c r="P29" s="158" t="s">
        <v>53</v>
      </c>
      <c r="Q29" s="158">
        <f t="shared" si="2"/>
        <v>1.8</v>
      </c>
      <c r="R29" s="158" t="str">
        <f t="shared" si="3"/>
        <v>NA</v>
      </c>
      <c r="S29" s="158">
        <v>1.5</v>
      </c>
      <c r="T29" s="158" t="s">
        <v>55</v>
      </c>
      <c r="U29" s="158" t="s">
        <v>54</v>
      </c>
      <c r="V29" s="158">
        <f t="shared" si="4"/>
        <v>1.5</v>
      </c>
      <c r="W29" s="158" t="str">
        <f t="shared" si="5"/>
        <v>NA</v>
      </c>
      <c r="X29" s="158">
        <f t="shared" si="0"/>
        <v>0.83333333333333326</v>
      </c>
      <c r="Y29" s="158" t="s">
        <v>55</v>
      </c>
      <c r="Z29" s="158">
        <v>50</v>
      </c>
      <c r="AA29" s="158" t="s">
        <v>88</v>
      </c>
      <c r="AB29" s="158">
        <v>4</v>
      </c>
      <c r="AC29" s="158" t="s">
        <v>89</v>
      </c>
      <c r="AD29" s="158" t="s">
        <v>75</v>
      </c>
      <c r="AE29" s="158" t="s">
        <v>58</v>
      </c>
      <c r="AF29" s="158">
        <v>0</v>
      </c>
      <c r="AG29" s="158" t="s">
        <v>90</v>
      </c>
      <c r="AH29" s="158" t="s">
        <v>58</v>
      </c>
      <c r="AI29">
        <v>0</v>
      </c>
      <c r="AJ29" t="s">
        <v>90</v>
      </c>
      <c r="AK29" s="158">
        <v>1873</v>
      </c>
      <c r="AL29" s="158"/>
      <c r="AM29" s="158">
        <v>38</v>
      </c>
      <c r="AN29" s="158">
        <v>-123</v>
      </c>
      <c r="AO29" s="158" t="s">
        <v>91</v>
      </c>
      <c r="AP29" s="1" t="s">
        <v>92</v>
      </c>
    </row>
    <row r="30" spans="1:42" x14ac:dyDescent="0.25">
      <c r="A30" s="172" t="s">
        <v>109</v>
      </c>
      <c r="B30" s="173" t="s">
        <v>147</v>
      </c>
      <c r="C30" s="174" t="s">
        <v>148</v>
      </c>
      <c r="D30" s="175" t="s">
        <v>149</v>
      </c>
      <c r="E30" s="32" t="s">
        <v>150</v>
      </c>
      <c r="F30" s="158" t="s">
        <v>85</v>
      </c>
      <c r="G30" s="158" t="s">
        <v>86</v>
      </c>
      <c r="H30" s="158" t="s">
        <v>68</v>
      </c>
      <c r="I30" s="158" t="s">
        <v>87</v>
      </c>
      <c r="J30" s="158">
        <v>12</v>
      </c>
      <c r="K30" s="158">
        <f t="shared" si="1"/>
        <v>12</v>
      </c>
      <c r="L30" s="158"/>
      <c r="M30" s="158" t="s">
        <v>52</v>
      </c>
      <c r="N30" s="158">
        <v>25.6</v>
      </c>
      <c r="O30" s="158" t="s">
        <v>55</v>
      </c>
      <c r="P30" s="158" t="s">
        <v>53</v>
      </c>
      <c r="Q30" s="158">
        <f t="shared" si="2"/>
        <v>25.6</v>
      </c>
      <c r="R30" s="158" t="str">
        <f t="shared" si="3"/>
        <v>NA</v>
      </c>
      <c r="S30" s="158">
        <v>14.7</v>
      </c>
      <c r="T30" s="158" t="s">
        <v>55</v>
      </c>
      <c r="U30" s="158" t="s">
        <v>54</v>
      </c>
      <c r="V30" s="158">
        <f t="shared" si="4"/>
        <v>14.7</v>
      </c>
      <c r="W30" s="158" t="str">
        <f t="shared" si="5"/>
        <v>NA</v>
      </c>
      <c r="X30" s="158">
        <f t="shared" si="0"/>
        <v>0.57421874999999989</v>
      </c>
      <c r="Y30" s="158" t="s">
        <v>55</v>
      </c>
      <c r="Z30" s="158">
        <v>50</v>
      </c>
      <c r="AA30" s="158" t="s">
        <v>88</v>
      </c>
      <c r="AB30" s="158">
        <v>4</v>
      </c>
      <c r="AC30" s="158" t="s">
        <v>89</v>
      </c>
      <c r="AD30" s="158" t="s">
        <v>75</v>
      </c>
      <c r="AE30" s="158" t="s">
        <v>58</v>
      </c>
      <c r="AF30" s="158">
        <v>0</v>
      </c>
      <c r="AG30" s="158" t="s">
        <v>90</v>
      </c>
      <c r="AH30" s="158" t="s">
        <v>58</v>
      </c>
      <c r="AI30">
        <v>0</v>
      </c>
      <c r="AJ30" t="s">
        <v>90</v>
      </c>
      <c r="AK30" s="158">
        <v>1873</v>
      </c>
      <c r="AL30" s="158"/>
      <c r="AM30" s="158">
        <v>38</v>
      </c>
      <c r="AN30" s="158">
        <v>-123</v>
      </c>
      <c r="AO30" s="158" t="s">
        <v>91</v>
      </c>
      <c r="AP30" s="1" t="s">
        <v>92</v>
      </c>
    </row>
    <row r="31" spans="1:42" x14ac:dyDescent="0.25">
      <c r="A31" s="172" t="s">
        <v>109</v>
      </c>
      <c r="B31" s="173" t="s">
        <v>147</v>
      </c>
      <c r="C31" s="174" t="s">
        <v>148</v>
      </c>
      <c r="D31" s="175" t="s">
        <v>149</v>
      </c>
      <c r="E31" s="32" t="s">
        <v>150</v>
      </c>
      <c r="F31" s="158" t="s">
        <v>85</v>
      </c>
      <c r="G31" s="158" t="s">
        <v>86</v>
      </c>
      <c r="H31" s="158" t="s">
        <v>68</v>
      </c>
      <c r="I31" s="158" t="s">
        <v>87</v>
      </c>
      <c r="J31" s="158">
        <v>12</v>
      </c>
      <c r="K31" s="158">
        <f t="shared" si="1"/>
        <v>12</v>
      </c>
      <c r="L31" s="158"/>
      <c r="M31" s="158" t="s">
        <v>52</v>
      </c>
      <c r="N31" s="158">
        <v>114.8</v>
      </c>
      <c r="O31" s="158" t="s">
        <v>55</v>
      </c>
      <c r="P31" s="158" t="s">
        <v>53</v>
      </c>
      <c r="Q31" s="158">
        <f t="shared" si="2"/>
        <v>114.8</v>
      </c>
      <c r="R31" s="158" t="str">
        <f t="shared" si="3"/>
        <v>NA</v>
      </c>
      <c r="S31" s="158">
        <v>65.900000000000006</v>
      </c>
      <c r="T31" s="158" t="s">
        <v>55</v>
      </c>
      <c r="U31" s="158" t="s">
        <v>54</v>
      </c>
      <c r="V31" s="158">
        <f t="shared" si="4"/>
        <v>65.900000000000006</v>
      </c>
      <c r="W31" s="158" t="str">
        <f t="shared" si="5"/>
        <v>NA</v>
      </c>
      <c r="X31" s="158">
        <f t="shared" si="0"/>
        <v>0.57404181184669001</v>
      </c>
      <c r="Y31" s="158" t="s">
        <v>55</v>
      </c>
      <c r="Z31" s="158">
        <v>50</v>
      </c>
      <c r="AA31" s="158" t="s">
        <v>88</v>
      </c>
      <c r="AB31" s="158">
        <v>4</v>
      </c>
      <c r="AC31" s="158" t="s">
        <v>89</v>
      </c>
      <c r="AD31" s="158" t="s">
        <v>75</v>
      </c>
      <c r="AE31" s="158" t="s">
        <v>58</v>
      </c>
      <c r="AF31" s="158">
        <v>0</v>
      </c>
      <c r="AG31" s="158" t="s">
        <v>90</v>
      </c>
      <c r="AH31" s="158" t="s">
        <v>58</v>
      </c>
      <c r="AI31">
        <v>0</v>
      </c>
      <c r="AJ31" t="s">
        <v>90</v>
      </c>
      <c r="AK31" s="158">
        <v>1873</v>
      </c>
      <c r="AL31" s="158"/>
      <c r="AM31" s="158">
        <v>38</v>
      </c>
      <c r="AN31" s="158">
        <v>-123</v>
      </c>
      <c r="AO31" s="158" t="s">
        <v>91</v>
      </c>
      <c r="AP31" s="1" t="s">
        <v>92</v>
      </c>
    </row>
    <row r="32" spans="1:42" x14ac:dyDescent="0.25">
      <c r="A32" s="172" t="s">
        <v>109</v>
      </c>
      <c r="B32" s="173" t="s">
        <v>147</v>
      </c>
      <c r="C32" s="163" t="s">
        <v>151</v>
      </c>
      <c r="D32" s="176" t="s">
        <v>152</v>
      </c>
      <c r="E32" s="33" t="s">
        <v>153</v>
      </c>
      <c r="F32" s="158" t="s">
        <v>85</v>
      </c>
      <c r="G32" s="158" t="s">
        <v>86</v>
      </c>
      <c r="H32" s="158" t="s">
        <v>68</v>
      </c>
      <c r="I32" s="158" t="s">
        <v>87</v>
      </c>
      <c r="J32" s="158">
        <v>12</v>
      </c>
      <c r="K32" s="158">
        <f t="shared" si="1"/>
        <v>12</v>
      </c>
      <c r="L32" s="158"/>
      <c r="M32" s="158" t="s">
        <v>52</v>
      </c>
      <c r="N32" s="158">
        <v>61.6</v>
      </c>
      <c r="O32" s="158" t="s">
        <v>55</v>
      </c>
      <c r="P32" s="158" t="s">
        <v>53</v>
      </c>
      <c r="Q32" s="158">
        <f t="shared" si="2"/>
        <v>61.6</v>
      </c>
      <c r="R32" s="158" t="str">
        <f t="shared" si="3"/>
        <v>NA</v>
      </c>
      <c r="S32" s="158">
        <v>53.1</v>
      </c>
      <c r="T32" s="158" t="s">
        <v>55</v>
      </c>
      <c r="U32" s="158" t="s">
        <v>54</v>
      </c>
      <c r="V32" s="158">
        <f t="shared" si="4"/>
        <v>53.1</v>
      </c>
      <c r="W32" s="158" t="str">
        <f t="shared" si="5"/>
        <v>NA</v>
      </c>
      <c r="X32" s="158">
        <f t="shared" si="0"/>
        <v>0.86201298701298701</v>
      </c>
      <c r="Y32" s="158" t="s">
        <v>55</v>
      </c>
      <c r="Z32" s="158">
        <v>50</v>
      </c>
      <c r="AA32" s="158" t="s">
        <v>88</v>
      </c>
      <c r="AB32" s="158">
        <v>4</v>
      </c>
      <c r="AC32" s="158" t="s">
        <v>89</v>
      </c>
      <c r="AD32" s="158" t="s">
        <v>75</v>
      </c>
      <c r="AE32" s="158" t="s">
        <v>58</v>
      </c>
      <c r="AF32" s="158">
        <v>0</v>
      </c>
      <c r="AG32" s="158" t="s">
        <v>90</v>
      </c>
      <c r="AH32" s="158" t="s">
        <v>58</v>
      </c>
      <c r="AI32">
        <v>0</v>
      </c>
      <c r="AJ32" t="s">
        <v>90</v>
      </c>
      <c r="AK32" s="158">
        <v>1873</v>
      </c>
      <c r="AL32" s="158"/>
      <c r="AM32" s="158">
        <v>38</v>
      </c>
      <c r="AN32" s="158">
        <v>-123</v>
      </c>
      <c r="AO32" s="158" t="s">
        <v>91</v>
      </c>
      <c r="AP32" s="1" t="s">
        <v>92</v>
      </c>
    </row>
    <row r="33" spans="1:42" x14ac:dyDescent="0.25">
      <c r="A33" s="172" t="s">
        <v>109</v>
      </c>
      <c r="B33" s="173" t="s">
        <v>147</v>
      </c>
      <c r="C33" s="163" t="s">
        <v>151</v>
      </c>
      <c r="D33" s="176" t="s">
        <v>152</v>
      </c>
      <c r="E33" s="33" t="s">
        <v>153</v>
      </c>
      <c r="F33" s="158" t="s">
        <v>85</v>
      </c>
      <c r="G33" s="158" t="s">
        <v>86</v>
      </c>
      <c r="H33" s="158" t="s">
        <v>68</v>
      </c>
      <c r="I33" s="158" t="s">
        <v>87</v>
      </c>
      <c r="J33" s="158">
        <v>12</v>
      </c>
      <c r="K33" s="158">
        <f t="shared" si="1"/>
        <v>12</v>
      </c>
      <c r="L33" s="158"/>
      <c r="M33" s="158" t="s">
        <v>52</v>
      </c>
      <c r="N33" s="158">
        <v>214.9</v>
      </c>
      <c r="O33" s="158" t="s">
        <v>55</v>
      </c>
      <c r="P33" s="158" t="s">
        <v>53</v>
      </c>
      <c r="Q33" s="158">
        <f t="shared" si="2"/>
        <v>214.9</v>
      </c>
      <c r="R33" s="158" t="str">
        <f t="shared" si="3"/>
        <v>NA</v>
      </c>
      <c r="S33" s="158">
        <v>158.9</v>
      </c>
      <c r="T33" s="158" t="s">
        <v>55</v>
      </c>
      <c r="U33" s="158" t="s">
        <v>54</v>
      </c>
      <c r="V33" s="158">
        <f t="shared" si="4"/>
        <v>158.9</v>
      </c>
      <c r="W33" s="158" t="str">
        <f t="shared" si="5"/>
        <v>NA</v>
      </c>
      <c r="X33" s="158">
        <f t="shared" si="0"/>
        <v>0.73941368078175895</v>
      </c>
      <c r="Y33" s="158" t="s">
        <v>55</v>
      </c>
      <c r="Z33" s="158">
        <v>50</v>
      </c>
      <c r="AA33" s="158" t="s">
        <v>88</v>
      </c>
      <c r="AB33" s="158">
        <v>4</v>
      </c>
      <c r="AC33" s="158" t="s">
        <v>89</v>
      </c>
      <c r="AD33" s="158" t="s">
        <v>75</v>
      </c>
      <c r="AE33" s="158" t="s">
        <v>58</v>
      </c>
      <c r="AF33" s="158">
        <v>0</v>
      </c>
      <c r="AG33" s="158" t="s">
        <v>90</v>
      </c>
      <c r="AH33" s="158" t="s">
        <v>58</v>
      </c>
      <c r="AI33">
        <v>0</v>
      </c>
      <c r="AJ33" t="s">
        <v>90</v>
      </c>
      <c r="AK33" s="158">
        <v>1873</v>
      </c>
      <c r="AL33" s="158"/>
      <c r="AM33" s="158">
        <v>38</v>
      </c>
      <c r="AN33" s="158">
        <v>-123</v>
      </c>
      <c r="AO33" s="158" t="s">
        <v>91</v>
      </c>
      <c r="AP33" s="1" t="s">
        <v>92</v>
      </c>
    </row>
    <row r="34" spans="1:42" x14ac:dyDescent="0.25">
      <c r="A34" s="22" t="s">
        <v>80</v>
      </c>
      <c r="B34" s="23" t="s">
        <v>81</v>
      </c>
      <c r="C34" s="161" t="s">
        <v>82</v>
      </c>
      <c r="D34" s="24" t="s">
        <v>83</v>
      </c>
      <c r="E34" s="46" t="s">
        <v>84</v>
      </c>
      <c r="F34" t="s">
        <v>85</v>
      </c>
      <c r="G34" t="s">
        <v>86</v>
      </c>
      <c r="H34" t="s">
        <v>68</v>
      </c>
      <c r="I34" t="s">
        <v>87</v>
      </c>
      <c r="J34">
        <v>12</v>
      </c>
      <c r="K34">
        <f t="shared" si="1"/>
        <v>12</v>
      </c>
      <c r="M34" s="158" t="s">
        <v>52</v>
      </c>
      <c r="N34">
        <v>14.4</v>
      </c>
      <c r="O34" t="s">
        <v>55</v>
      </c>
      <c r="P34" s="158" t="s">
        <v>53</v>
      </c>
      <c r="Q34" s="158">
        <f t="shared" si="2"/>
        <v>14.4</v>
      </c>
      <c r="R34" s="158" t="str">
        <f t="shared" si="3"/>
        <v>NA</v>
      </c>
      <c r="S34">
        <v>7.2</v>
      </c>
      <c r="T34" t="s">
        <v>55</v>
      </c>
      <c r="U34" t="s">
        <v>54</v>
      </c>
      <c r="V34">
        <f t="shared" si="4"/>
        <v>7.2</v>
      </c>
      <c r="W34" s="158" t="str">
        <f t="shared" si="5"/>
        <v>NA</v>
      </c>
      <c r="X34" s="158">
        <f t="shared" ref="X34:X70" si="6">V34/Q34</f>
        <v>0.5</v>
      </c>
      <c r="Y34" s="158" t="s">
        <v>55</v>
      </c>
      <c r="Z34" s="158">
        <v>50</v>
      </c>
      <c r="AA34" s="158" t="s">
        <v>56</v>
      </c>
      <c r="AB34" s="158">
        <v>4</v>
      </c>
      <c r="AC34" s="158" t="s">
        <v>154</v>
      </c>
      <c r="AD34" t="s">
        <v>75</v>
      </c>
      <c r="AE34" s="158" t="s">
        <v>58</v>
      </c>
      <c r="AF34" s="158">
        <v>0</v>
      </c>
      <c r="AG34" s="158" t="s">
        <v>90</v>
      </c>
      <c r="AH34" t="s">
        <v>58</v>
      </c>
      <c r="AI34">
        <v>0</v>
      </c>
      <c r="AJ34" t="s">
        <v>90</v>
      </c>
      <c r="AK34">
        <v>1873</v>
      </c>
      <c r="AM34">
        <v>38</v>
      </c>
      <c r="AN34" s="158">
        <v>-123</v>
      </c>
      <c r="AO34" t="s">
        <v>155</v>
      </c>
      <c r="AP34" s="1" t="s">
        <v>156</v>
      </c>
    </row>
    <row r="35" spans="1:42" x14ac:dyDescent="0.25">
      <c r="A35" s="22" t="s">
        <v>80</v>
      </c>
      <c r="B35" s="26" t="s">
        <v>93</v>
      </c>
      <c r="C35" s="24" t="s">
        <v>94</v>
      </c>
      <c r="D35" s="23" t="s">
        <v>95</v>
      </c>
      <c r="E35" s="86" t="s">
        <v>96</v>
      </c>
      <c r="F35" t="s">
        <v>97</v>
      </c>
      <c r="G35" t="s">
        <v>86</v>
      </c>
      <c r="H35" t="s">
        <v>68</v>
      </c>
      <c r="I35" t="s">
        <v>87</v>
      </c>
      <c r="J35">
        <v>12</v>
      </c>
      <c r="K35">
        <f t="shared" si="1"/>
        <v>12</v>
      </c>
      <c r="M35" s="158" t="s">
        <v>52</v>
      </c>
      <c r="N35">
        <v>5.2</v>
      </c>
      <c r="O35" t="s">
        <v>55</v>
      </c>
      <c r="P35" s="158" t="s">
        <v>53</v>
      </c>
      <c r="Q35" s="158">
        <f t="shared" si="2"/>
        <v>5.2</v>
      </c>
      <c r="R35" s="158" t="str">
        <f t="shared" si="3"/>
        <v>NA</v>
      </c>
      <c r="S35">
        <v>1.7</v>
      </c>
      <c r="T35" t="s">
        <v>55</v>
      </c>
      <c r="U35" t="s">
        <v>54</v>
      </c>
      <c r="V35">
        <f t="shared" si="4"/>
        <v>1.7</v>
      </c>
      <c r="W35" s="158" t="str">
        <f t="shared" si="5"/>
        <v>NA</v>
      </c>
      <c r="X35" s="158">
        <f t="shared" si="6"/>
        <v>0.32692307692307693</v>
      </c>
      <c r="Y35" s="158" t="s">
        <v>55</v>
      </c>
      <c r="Z35" s="158">
        <v>50</v>
      </c>
      <c r="AA35" s="158" t="s">
        <v>56</v>
      </c>
      <c r="AB35" s="158">
        <v>4</v>
      </c>
      <c r="AC35" s="158" t="s">
        <v>154</v>
      </c>
      <c r="AD35" t="s">
        <v>75</v>
      </c>
      <c r="AE35" s="158" t="s">
        <v>58</v>
      </c>
      <c r="AF35" s="158">
        <v>0</v>
      </c>
      <c r="AG35" s="158" t="s">
        <v>90</v>
      </c>
      <c r="AH35" t="s">
        <v>58</v>
      </c>
      <c r="AI35">
        <v>0</v>
      </c>
      <c r="AJ35" t="s">
        <v>90</v>
      </c>
      <c r="AK35">
        <v>1873</v>
      </c>
      <c r="AM35">
        <v>38</v>
      </c>
      <c r="AN35" s="158">
        <v>-123</v>
      </c>
      <c r="AO35" t="s">
        <v>155</v>
      </c>
      <c r="AP35" s="1" t="s">
        <v>156</v>
      </c>
    </row>
    <row r="36" spans="1:42" x14ac:dyDescent="0.25">
      <c r="A36" s="22" t="s">
        <v>80</v>
      </c>
      <c r="B36" s="26" t="s">
        <v>93</v>
      </c>
      <c r="C36" s="78" t="s">
        <v>98</v>
      </c>
      <c r="D36" s="27" t="s">
        <v>101</v>
      </c>
      <c r="E36" s="46" t="s">
        <v>102</v>
      </c>
      <c r="F36" t="s">
        <v>97</v>
      </c>
      <c r="G36" t="s">
        <v>86</v>
      </c>
      <c r="H36" t="s">
        <v>68</v>
      </c>
      <c r="I36" t="s">
        <v>87</v>
      </c>
      <c r="J36">
        <v>12</v>
      </c>
      <c r="K36">
        <f t="shared" si="1"/>
        <v>12</v>
      </c>
      <c r="M36" s="158" t="s">
        <v>52</v>
      </c>
      <c r="N36">
        <v>10.199999999999999</v>
      </c>
      <c r="O36" t="s">
        <v>55</v>
      </c>
      <c r="P36" s="158" t="s">
        <v>53</v>
      </c>
      <c r="Q36" s="158">
        <f t="shared" si="2"/>
        <v>10.199999999999999</v>
      </c>
      <c r="R36" s="158" t="str">
        <f t="shared" si="3"/>
        <v>NA</v>
      </c>
      <c r="S36">
        <v>5.4</v>
      </c>
      <c r="T36" t="s">
        <v>55</v>
      </c>
      <c r="U36" t="s">
        <v>54</v>
      </c>
      <c r="V36">
        <f t="shared" si="4"/>
        <v>5.4</v>
      </c>
      <c r="W36" s="158" t="str">
        <f t="shared" si="5"/>
        <v>NA</v>
      </c>
      <c r="X36" s="158">
        <f t="shared" si="6"/>
        <v>0.52941176470588247</v>
      </c>
      <c r="Y36" s="158" t="s">
        <v>55</v>
      </c>
      <c r="Z36" s="158">
        <v>50</v>
      </c>
      <c r="AA36" s="158" t="s">
        <v>56</v>
      </c>
      <c r="AB36" s="158">
        <v>4</v>
      </c>
      <c r="AC36" s="158" t="s">
        <v>154</v>
      </c>
      <c r="AD36" t="s">
        <v>75</v>
      </c>
      <c r="AE36" s="158" t="s">
        <v>58</v>
      </c>
      <c r="AF36" s="158">
        <v>0</v>
      </c>
      <c r="AG36" s="158" t="s">
        <v>90</v>
      </c>
      <c r="AH36" t="s">
        <v>58</v>
      </c>
      <c r="AI36">
        <v>0</v>
      </c>
      <c r="AJ36" t="s">
        <v>90</v>
      </c>
      <c r="AK36">
        <v>1873</v>
      </c>
      <c r="AM36">
        <v>38</v>
      </c>
      <c r="AN36" s="158">
        <v>-123</v>
      </c>
      <c r="AO36" t="s">
        <v>155</v>
      </c>
      <c r="AP36" s="1" t="s">
        <v>156</v>
      </c>
    </row>
    <row r="37" spans="1:42" x14ac:dyDescent="0.25">
      <c r="A37" s="22" t="s">
        <v>80</v>
      </c>
      <c r="B37" s="26" t="s">
        <v>93</v>
      </c>
      <c r="C37" s="24" t="s">
        <v>103</v>
      </c>
      <c r="D37" s="25" t="s">
        <v>104</v>
      </c>
      <c r="E37" s="81" t="s">
        <v>105</v>
      </c>
      <c r="F37" t="s">
        <v>97</v>
      </c>
      <c r="G37" t="s">
        <v>86</v>
      </c>
      <c r="H37" t="s">
        <v>68</v>
      </c>
      <c r="I37" t="s">
        <v>87</v>
      </c>
      <c r="J37">
        <v>12</v>
      </c>
      <c r="K37">
        <f t="shared" si="1"/>
        <v>12</v>
      </c>
      <c r="M37" s="158" t="s">
        <v>52</v>
      </c>
      <c r="N37">
        <v>16.7</v>
      </c>
      <c r="O37" t="s">
        <v>55</v>
      </c>
      <c r="P37" s="158" t="s">
        <v>53</v>
      </c>
      <c r="Q37" s="158">
        <f t="shared" si="2"/>
        <v>16.7</v>
      </c>
      <c r="R37" s="158" t="str">
        <f t="shared" si="3"/>
        <v>NA</v>
      </c>
      <c r="S37">
        <v>7.3</v>
      </c>
      <c r="T37" t="s">
        <v>55</v>
      </c>
      <c r="U37" t="s">
        <v>54</v>
      </c>
      <c r="V37">
        <f t="shared" si="4"/>
        <v>7.3</v>
      </c>
      <c r="W37" s="158" t="str">
        <f t="shared" si="5"/>
        <v>NA</v>
      </c>
      <c r="X37" s="158">
        <f t="shared" si="6"/>
        <v>0.43712574850299402</v>
      </c>
      <c r="Y37" s="158" t="s">
        <v>55</v>
      </c>
      <c r="Z37" s="158">
        <v>50</v>
      </c>
      <c r="AA37" s="158" t="s">
        <v>56</v>
      </c>
      <c r="AB37" s="158">
        <v>4</v>
      </c>
      <c r="AC37" s="158" t="s">
        <v>154</v>
      </c>
      <c r="AD37" t="s">
        <v>75</v>
      </c>
      <c r="AE37" s="158" t="s">
        <v>58</v>
      </c>
      <c r="AF37" s="158">
        <v>0</v>
      </c>
      <c r="AG37" s="158" t="s">
        <v>90</v>
      </c>
      <c r="AH37" t="s">
        <v>58</v>
      </c>
      <c r="AI37">
        <v>0</v>
      </c>
      <c r="AJ37" t="s">
        <v>90</v>
      </c>
      <c r="AK37">
        <v>1873</v>
      </c>
      <c r="AM37">
        <v>38</v>
      </c>
      <c r="AN37" s="158">
        <v>-123</v>
      </c>
      <c r="AO37" t="s">
        <v>155</v>
      </c>
      <c r="AP37" s="1" t="s">
        <v>156</v>
      </c>
    </row>
    <row r="38" spans="1:42" x14ac:dyDescent="0.25">
      <c r="A38" s="22" t="s">
        <v>80</v>
      </c>
      <c r="B38" s="162" t="s">
        <v>93</v>
      </c>
      <c r="C38" s="24" t="s">
        <v>103</v>
      </c>
      <c r="D38" s="23" t="s">
        <v>106</v>
      </c>
      <c r="E38" s="46" t="s">
        <v>107</v>
      </c>
      <c r="F38" t="s">
        <v>108</v>
      </c>
      <c r="G38" t="s">
        <v>86</v>
      </c>
      <c r="H38" t="s">
        <v>68</v>
      </c>
      <c r="I38" t="s">
        <v>87</v>
      </c>
      <c r="J38">
        <v>12</v>
      </c>
      <c r="K38">
        <f t="shared" si="1"/>
        <v>12</v>
      </c>
      <c r="M38" s="158" t="s">
        <v>52</v>
      </c>
      <c r="N38">
        <v>3.9</v>
      </c>
      <c r="O38" t="s">
        <v>55</v>
      </c>
      <c r="P38" s="158" t="s">
        <v>53</v>
      </c>
      <c r="Q38" s="158">
        <f t="shared" si="2"/>
        <v>3.9</v>
      </c>
      <c r="R38" s="158" t="str">
        <f t="shared" si="3"/>
        <v>NA</v>
      </c>
      <c r="S38">
        <v>2.2000000000000002</v>
      </c>
      <c r="T38" t="s">
        <v>55</v>
      </c>
      <c r="U38" t="s">
        <v>54</v>
      </c>
      <c r="V38">
        <f t="shared" si="4"/>
        <v>2.2000000000000002</v>
      </c>
      <c r="W38" s="158" t="str">
        <f t="shared" si="5"/>
        <v>NA</v>
      </c>
      <c r="X38" s="158">
        <f t="shared" si="6"/>
        <v>0.56410256410256421</v>
      </c>
      <c r="Y38" s="158" t="s">
        <v>55</v>
      </c>
      <c r="Z38" s="158">
        <v>50</v>
      </c>
      <c r="AA38" s="158" t="s">
        <v>56</v>
      </c>
      <c r="AB38" s="158">
        <v>4</v>
      </c>
      <c r="AC38" s="158" t="s">
        <v>154</v>
      </c>
      <c r="AD38" t="s">
        <v>75</v>
      </c>
      <c r="AE38" s="158" t="s">
        <v>58</v>
      </c>
      <c r="AF38" s="158">
        <v>0</v>
      </c>
      <c r="AG38" s="158" t="s">
        <v>90</v>
      </c>
      <c r="AH38" t="s">
        <v>58</v>
      </c>
      <c r="AI38">
        <v>0</v>
      </c>
      <c r="AJ38" t="s">
        <v>90</v>
      </c>
      <c r="AK38">
        <v>1873</v>
      </c>
      <c r="AM38">
        <v>38</v>
      </c>
      <c r="AN38" s="158">
        <v>-123</v>
      </c>
      <c r="AO38" t="s">
        <v>155</v>
      </c>
      <c r="AP38" s="1" t="s">
        <v>156</v>
      </c>
    </row>
    <row r="39" spans="1:42" x14ac:dyDescent="0.25">
      <c r="A39" s="11" t="s">
        <v>109</v>
      </c>
      <c r="B39" s="13" t="s">
        <v>110</v>
      </c>
      <c r="C39" s="163" t="s">
        <v>111</v>
      </c>
      <c r="D39" s="14" t="s">
        <v>112</v>
      </c>
      <c r="E39" s="34" t="s">
        <v>113</v>
      </c>
      <c r="F39" t="s">
        <v>108</v>
      </c>
      <c r="G39" t="s">
        <v>86</v>
      </c>
      <c r="H39" t="s">
        <v>68</v>
      </c>
      <c r="I39" t="s">
        <v>87</v>
      </c>
      <c r="J39">
        <v>12</v>
      </c>
      <c r="K39">
        <f t="shared" si="1"/>
        <v>12</v>
      </c>
      <c r="M39" s="158" t="s">
        <v>52</v>
      </c>
      <c r="N39">
        <v>3.3</v>
      </c>
      <c r="O39" t="s">
        <v>55</v>
      </c>
      <c r="P39" s="158" t="s">
        <v>53</v>
      </c>
      <c r="Q39" s="158">
        <f t="shared" si="2"/>
        <v>3.3</v>
      </c>
      <c r="R39" s="158" t="str">
        <f t="shared" si="3"/>
        <v>NA</v>
      </c>
      <c r="S39">
        <v>6.3</v>
      </c>
      <c r="T39" t="s">
        <v>55</v>
      </c>
      <c r="U39" t="s">
        <v>54</v>
      </c>
      <c r="V39">
        <f t="shared" si="4"/>
        <v>6.3</v>
      </c>
      <c r="W39" s="158" t="str">
        <f t="shared" si="5"/>
        <v>NA</v>
      </c>
      <c r="X39" s="158">
        <f t="shared" si="6"/>
        <v>1.9090909090909092</v>
      </c>
      <c r="Y39" s="158" t="s">
        <v>55</v>
      </c>
      <c r="Z39" s="158">
        <v>50</v>
      </c>
      <c r="AA39" s="158" t="s">
        <v>56</v>
      </c>
      <c r="AB39" s="158">
        <v>4</v>
      </c>
      <c r="AC39" s="158" t="s">
        <v>154</v>
      </c>
      <c r="AD39" t="s">
        <v>75</v>
      </c>
      <c r="AE39" s="158" t="s">
        <v>58</v>
      </c>
      <c r="AF39" s="158">
        <v>0</v>
      </c>
      <c r="AG39" s="158" t="s">
        <v>90</v>
      </c>
      <c r="AH39" t="s">
        <v>58</v>
      </c>
      <c r="AI39">
        <v>0</v>
      </c>
      <c r="AJ39" t="s">
        <v>90</v>
      </c>
      <c r="AK39">
        <v>1873</v>
      </c>
      <c r="AM39">
        <v>38</v>
      </c>
      <c r="AN39" s="158">
        <v>-123</v>
      </c>
      <c r="AO39" t="s">
        <v>155</v>
      </c>
      <c r="AP39" s="1" t="s">
        <v>156</v>
      </c>
    </row>
    <row r="40" spans="1:42" x14ac:dyDescent="0.25">
      <c r="A40" s="22" t="s">
        <v>80</v>
      </c>
      <c r="B40" s="25" t="s">
        <v>114</v>
      </c>
      <c r="C40" s="164" t="s">
        <v>115</v>
      </c>
      <c r="D40" s="28" t="s">
        <v>116</v>
      </c>
      <c r="E40" s="83" t="s">
        <v>117</v>
      </c>
      <c r="F40" t="s">
        <v>118</v>
      </c>
      <c r="G40" t="s">
        <v>86</v>
      </c>
      <c r="H40" t="s">
        <v>68</v>
      </c>
      <c r="I40" t="s">
        <v>87</v>
      </c>
      <c r="J40">
        <v>12</v>
      </c>
      <c r="K40">
        <f t="shared" si="1"/>
        <v>12</v>
      </c>
      <c r="M40" s="158" t="s">
        <v>52</v>
      </c>
      <c r="N40">
        <v>12.7</v>
      </c>
      <c r="O40" t="s">
        <v>55</v>
      </c>
      <c r="P40" s="158" t="s">
        <v>53</v>
      </c>
      <c r="Q40" s="158">
        <f t="shared" si="2"/>
        <v>12.7</v>
      </c>
      <c r="R40" s="158" t="str">
        <f t="shared" si="3"/>
        <v>NA</v>
      </c>
      <c r="S40">
        <v>0.1</v>
      </c>
      <c r="T40" t="s">
        <v>55</v>
      </c>
      <c r="U40" t="s">
        <v>54</v>
      </c>
      <c r="V40">
        <f t="shared" si="4"/>
        <v>0.1</v>
      </c>
      <c r="W40" s="158" t="str">
        <f t="shared" si="5"/>
        <v>NA</v>
      </c>
      <c r="X40" s="158">
        <f t="shared" si="6"/>
        <v>7.8740157480314977E-3</v>
      </c>
      <c r="Y40" s="158" t="s">
        <v>55</v>
      </c>
      <c r="Z40" s="158">
        <v>50</v>
      </c>
      <c r="AA40" s="158" t="s">
        <v>56</v>
      </c>
      <c r="AB40" s="158">
        <v>4</v>
      </c>
      <c r="AC40" s="158" t="s">
        <v>154</v>
      </c>
      <c r="AD40" t="s">
        <v>75</v>
      </c>
      <c r="AE40" s="158" t="s">
        <v>58</v>
      </c>
      <c r="AF40" s="158">
        <v>0</v>
      </c>
      <c r="AG40" s="158" t="s">
        <v>90</v>
      </c>
      <c r="AH40" t="s">
        <v>58</v>
      </c>
      <c r="AI40">
        <v>0</v>
      </c>
      <c r="AJ40" t="s">
        <v>90</v>
      </c>
      <c r="AK40">
        <v>1873</v>
      </c>
      <c r="AM40">
        <v>38</v>
      </c>
      <c r="AN40" s="158">
        <v>-123</v>
      </c>
      <c r="AO40" t="s">
        <v>155</v>
      </c>
      <c r="AP40" s="1" t="s">
        <v>156</v>
      </c>
    </row>
    <row r="41" spans="1:42" x14ac:dyDescent="0.25">
      <c r="A41" s="21" t="s">
        <v>42</v>
      </c>
      <c r="B41" s="5" t="s">
        <v>157</v>
      </c>
      <c r="C41" s="177" t="s">
        <v>158</v>
      </c>
      <c r="D41" s="15" t="s">
        <v>159</v>
      </c>
      <c r="E41" s="44" t="s">
        <v>160</v>
      </c>
      <c r="F41" t="s">
        <v>97</v>
      </c>
      <c r="G41" t="s">
        <v>86</v>
      </c>
      <c r="H41" t="s">
        <v>68</v>
      </c>
      <c r="I41" t="s">
        <v>87</v>
      </c>
      <c r="J41">
        <v>12</v>
      </c>
      <c r="K41">
        <f t="shared" si="1"/>
        <v>12</v>
      </c>
      <c r="M41" s="158" t="s">
        <v>52</v>
      </c>
      <c r="N41">
        <v>24.2</v>
      </c>
      <c r="O41" t="s">
        <v>55</v>
      </c>
      <c r="P41" s="158" t="s">
        <v>53</v>
      </c>
      <c r="Q41" s="158">
        <f t="shared" si="2"/>
        <v>24.2</v>
      </c>
      <c r="R41" s="158" t="str">
        <f t="shared" si="3"/>
        <v>NA</v>
      </c>
      <c r="S41">
        <v>19.399999999999999</v>
      </c>
      <c r="T41" t="s">
        <v>55</v>
      </c>
      <c r="U41" t="s">
        <v>54</v>
      </c>
      <c r="V41">
        <f t="shared" si="4"/>
        <v>19.399999999999999</v>
      </c>
      <c r="W41" s="158" t="str">
        <f t="shared" si="5"/>
        <v>NA</v>
      </c>
      <c r="X41" s="158">
        <f t="shared" si="6"/>
        <v>0.80165289256198347</v>
      </c>
      <c r="Y41" s="158" t="s">
        <v>55</v>
      </c>
      <c r="Z41" s="158">
        <v>50</v>
      </c>
      <c r="AA41" s="158" t="s">
        <v>56</v>
      </c>
      <c r="AB41" s="158">
        <v>4</v>
      </c>
      <c r="AC41" s="158" t="s">
        <v>154</v>
      </c>
      <c r="AD41" t="s">
        <v>75</v>
      </c>
      <c r="AE41" s="158" t="s">
        <v>58</v>
      </c>
      <c r="AF41" s="158">
        <v>0</v>
      </c>
      <c r="AG41" s="158" t="s">
        <v>90</v>
      </c>
      <c r="AH41" t="s">
        <v>58</v>
      </c>
      <c r="AI41">
        <v>0</v>
      </c>
      <c r="AJ41" t="s">
        <v>90</v>
      </c>
      <c r="AK41">
        <v>1873</v>
      </c>
      <c r="AM41">
        <v>38</v>
      </c>
      <c r="AN41" s="158">
        <v>-123</v>
      </c>
      <c r="AO41" t="s">
        <v>155</v>
      </c>
      <c r="AP41" s="1" t="s">
        <v>156</v>
      </c>
    </row>
    <row r="42" spans="1:42" x14ac:dyDescent="0.25">
      <c r="A42" s="21" t="s">
        <v>42</v>
      </c>
      <c r="B42" s="50" t="s">
        <v>119</v>
      </c>
      <c r="C42" s="72" t="s">
        <v>120</v>
      </c>
      <c r="D42" s="16" t="s">
        <v>161</v>
      </c>
      <c r="E42" s="44" t="s">
        <v>162</v>
      </c>
      <c r="F42" t="s">
        <v>73</v>
      </c>
      <c r="G42" t="s">
        <v>86</v>
      </c>
      <c r="H42" t="s">
        <v>68</v>
      </c>
      <c r="I42" t="s">
        <v>87</v>
      </c>
      <c r="J42">
        <v>12</v>
      </c>
      <c r="K42">
        <f t="shared" ref="K42:K70" si="7">J42</f>
        <v>12</v>
      </c>
      <c r="M42" s="158" t="s">
        <v>52</v>
      </c>
      <c r="N42">
        <v>9</v>
      </c>
      <c r="O42" t="s">
        <v>55</v>
      </c>
      <c r="P42" s="158" t="s">
        <v>53</v>
      </c>
      <c r="Q42" s="158">
        <f t="shared" si="2"/>
        <v>9</v>
      </c>
      <c r="R42" s="158" t="str">
        <f t="shared" si="3"/>
        <v>NA</v>
      </c>
      <c r="S42">
        <v>2.7</v>
      </c>
      <c r="T42" t="s">
        <v>55</v>
      </c>
      <c r="U42" t="s">
        <v>54</v>
      </c>
      <c r="V42">
        <f t="shared" ref="V42:V61" si="8">S42</f>
        <v>2.7</v>
      </c>
      <c r="W42" s="158" t="str">
        <f t="shared" ref="W42:W61" si="9">T42</f>
        <v>NA</v>
      </c>
      <c r="X42" s="158">
        <f t="shared" si="6"/>
        <v>0.30000000000000004</v>
      </c>
      <c r="Y42" s="158" t="s">
        <v>55</v>
      </c>
      <c r="Z42" s="158">
        <v>50</v>
      </c>
      <c r="AA42" s="158" t="s">
        <v>56</v>
      </c>
      <c r="AB42" s="158">
        <v>4</v>
      </c>
      <c r="AC42" s="158" t="s">
        <v>154</v>
      </c>
      <c r="AD42" t="s">
        <v>75</v>
      </c>
      <c r="AE42" s="158" t="s">
        <v>58</v>
      </c>
      <c r="AF42" s="158">
        <v>0</v>
      </c>
      <c r="AG42" s="158" t="s">
        <v>90</v>
      </c>
      <c r="AH42" t="s">
        <v>58</v>
      </c>
      <c r="AI42">
        <v>0</v>
      </c>
      <c r="AJ42" t="s">
        <v>90</v>
      </c>
      <c r="AK42">
        <v>1873</v>
      </c>
      <c r="AM42">
        <v>38</v>
      </c>
      <c r="AN42" s="158">
        <v>-123</v>
      </c>
      <c r="AO42" t="s">
        <v>155</v>
      </c>
      <c r="AP42" s="1" t="s">
        <v>156</v>
      </c>
    </row>
    <row r="43" spans="1:42" x14ac:dyDescent="0.25">
      <c r="A43" s="21" t="s">
        <v>42</v>
      </c>
      <c r="B43" s="50" t="s">
        <v>119</v>
      </c>
      <c r="C43" s="72" t="s">
        <v>120</v>
      </c>
      <c r="D43" s="17" t="s">
        <v>121</v>
      </c>
      <c r="E43" s="44" t="s">
        <v>122</v>
      </c>
      <c r="F43" t="s">
        <v>73</v>
      </c>
      <c r="G43" t="s">
        <v>86</v>
      </c>
      <c r="H43" t="s">
        <v>68</v>
      </c>
      <c r="I43" t="s">
        <v>87</v>
      </c>
      <c r="J43">
        <v>12</v>
      </c>
      <c r="K43">
        <f t="shared" si="7"/>
        <v>12</v>
      </c>
      <c r="M43" s="158" t="s">
        <v>52</v>
      </c>
      <c r="N43">
        <v>17.100000000000001</v>
      </c>
      <c r="O43" t="s">
        <v>55</v>
      </c>
      <c r="P43" s="158" t="s">
        <v>53</v>
      </c>
      <c r="Q43" s="158">
        <f t="shared" si="2"/>
        <v>17.100000000000001</v>
      </c>
      <c r="R43" s="158" t="str">
        <f t="shared" si="3"/>
        <v>NA</v>
      </c>
      <c r="S43">
        <v>4.7</v>
      </c>
      <c r="T43" t="s">
        <v>55</v>
      </c>
      <c r="U43" t="s">
        <v>54</v>
      </c>
      <c r="V43">
        <f t="shared" si="8"/>
        <v>4.7</v>
      </c>
      <c r="W43" s="158" t="str">
        <f t="shared" si="9"/>
        <v>NA</v>
      </c>
      <c r="X43" s="158">
        <f t="shared" si="6"/>
        <v>0.27485380116959063</v>
      </c>
      <c r="Y43" s="158" t="s">
        <v>55</v>
      </c>
      <c r="Z43" s="158">
        <v>50</v>
      </c>
      <c r="AA43" s="158" t="s">
        <v>56</v>
      </c>
      <c r="AB43" s="158">
        <v>4</v>
      </c>
      <c r="AC43" s="158" t="s">
        <v>154</v>
      </c>
      <c r="AD43" t="s">
        <v>75</v>
      </c>
      <c r="AE43" s="158" t="s">
        <v>58</v>
      </c>
      <c r="AF43" s="158">
        <v>0</v>
      </c>
      <c r="AG43" s="158" t="s">
        <v>90</v>
      </c>
      <c r="AH43" t="s">
        <v>58</v>
      </c>
      <c r="AI43">
        <v>0</v>
      </c>
      <c r="AJ43" t="s">
        <v>90</v>
      </c>
      <c r="AK43">
        <v>1873</v>
      </c>
      <c r="AM43">
        <v>38</v>
      </c>
      <c r="AN43" s="158">
        <v>-123</v>
      </c>
      <c r="AO43" t="s">
        <v>155</v>
      </c>
      <c r="AP43" s="1" t="s">
        <v>156</v>
      </c>
    </row>
    <row r="44" spans="1:42" x14ac:dyDescent="0.25">
      <c r="A44" s="22" t="s">
        <v>80</v>
      </c>
      <c r="B44" s="23" t="s">
        <v>125</v>
      </c>
      <c r="C44" s="78" t="s">
        <v>126</v>
      </c>
      <c r="D44" s="26" t="s">
        <v>127</v>
      </c>
      <c r="E44" s="84" t="s">
        <v>128</v>
      </c>
      <c r="F44" t="s">
        <v>97</v>
      </c>
      <c r="G44" t="s">
        <v>86</v>
      </c>
      <c r="H44" t="s">
        <v>68</v>
      </c>
      <c r="I44" t="s">
        <v>87</v>
      </c>
      <c r="J44">
        <v>12</v>
      </c>
      <c r="K44">
        <f t="shared" si="7"/>
        <v>12</v>
      </c>
      <c r="M44" s="158" t="s">
        <v>52</v>
      </c>
      <c r="N44">
        <v>30.9</v>
      </c>
      <c r="O44" t="s">
        <v>55</v>
      </c>
      <c r="P44" s="158" t="s">
        <v>53</v>
      </c>
      <c r="Q44" s="158">
        <f t="shared" si="2"/>
        <v>30.9</v>
      </c>
      <c r="R44" s="158" t="str">
        <f t="shared" si="3"/>
        <v>NA</v>
      </c>
      <c r="S44">
        <v>0.8</v>
      </c>
      <c r="T44" t="s">
        <v>55</v>
      </c>
      <c r="U44" t="s">
        <v>54</v>
      </c>
      <c r="V44">
        <f t="shared" si="8"/>
        <v>0.8</v>
      </c>
      <c r="W44" s="158" t="str">
        <f t="shared" si="9"/>
        <v>NA</v>
      </c>
      <c r="X44" s="158">
        <f t="shared" si="6"/>
        <v>2.5889967637540454E-2</v>
      </c>
      <c r="Y44" s="158" t="s">
        <v>55</v>
      </c>
      <c r="Z44" s="158">
        <v>50</v>
      </c>
      <c r="AA44" s="158" t="s">
        <v>56</v>
      </c>
      <c r="AB44" s="158">
        <v>4</v>
      </c>
      <c r="AC44" s="158" t="s">
        <v>154</v>
      </c>
      <c r="AD44" t="s">
        <v>75</v>
      </c>
      <c r="AE44" s="158" t="s">
        <v>58</v>
      </c>
      <c r="AF44" s="158">
        <v>0</v>
      </c>
      <c r="AG44" s="158" t="s">
        <v>90</v>
      </c>
      <c r="AH44" t="s">
        <v>58</v>
      </c>
      <c r="AI44">
        <v>0</v>
      </c>
      <c r="AJ44" t="s">
        <v>90</v>
      </c>
      <c r="AK44">
        <v>1873</v>
      </c>
      <c r="AM44">
        <v>38</v>
      </c>
      <c r="AN44" s="158">
        <v>-123</v>
      </c>
      <c r="AO44" t="s">
        <v>155</v>
      </c>
      <c r="AP44" s="1" t="s">
        <v>156</v>
      </c>
    </row>
    <row r="45" spans="1:42" x14ac:dyDescent="0.25">
      <c r="A45" s="22" t="s">
        <v>80</v>
      </c>
      <c r="B45" s="29" t="s">
        <v>129</v>
      </c>
      <c r="C45" s="169" t="s">
        <v>130</v>
      </c>
      <c r="D45" s="22" t="s">
        <v>131</v>
      </c>
      <c r="E45" s="46" t="s">
        <v>132</v>
      </c>
      <c r="F45" t="s">
        <v>97</v>
      </c>
      <c r="G45" t="s">
        <v>86</v>
      </c>
      <c r="H45" t="s">
        <v>68</v>
      </c>
      <c r="I45" t="s">
        <v>87</v>
      </c>
      <c r="J45">
        <v>12</v>
      </c>
      <c r="K45">
        <f t="shared" si="7"/>
        <v>12</v>
      </c>
      <c r="M45" s="158" t="s">
        <v>52</v>
      </c>
      <c r="N45">
        <v>7.7</v>
      </c>
      <c r="O45" t="s">
        <v>55</v>
      </c>
      <c r="P45" s="158" t="s">
        <v>53</v>
      </c>
      <c r="Q45" s="158">
        <f t="shared" si="2"/>
        <v>7.7</v>
      </c>
      <c r="R45" s="158" t="str">
        <f t="shared" si="3"/>
        <v>NA</v>
      </c>
      <c r="S45">
        <v>3.3</v>
      </c>
      <c r="T45" t="s">
        <v>55</v>
      </c>
      <c r="U45" t="s">
        <v>54</v>
      </c>
      <c r="V45">
        <f t="shared" si="8"/>
        <v>3.3</v>
      </c>
      <c r="W45" s="158" t="str">
        <f t="shared" si="9"/>
        <v>NA</v>
      </c>
      <c r="X45" s="158">
        <f t="shared" si="6"/>
        <v>0.42857142857142855</v>
      </c>
      <c r="Y45" s="158" t="s">
        <v>55</v>
      </c>
      <c r="Z45" s="158">
        <v>50</v>
      </c>
      <c r="AA45" s="158" t="s">
        <v>56</v>
      </c>
      <c r="AB45" s="158">
        <v>4</v>
      </c>
      <c r="AC45" s="158" t="s">
        <v>154</v>
      </c>
      <c r="AD45" t="s">
        <v>75</v>
      </c>
      <c r="AE45" s="158" t="s">
        <v>58</v>
      </c>
      <c r="AF45" s="158">
        <v>0</v>
      </c>
      <c r="AG45" s="158" t="s">
        <v>90</v>
      </c>
      <c r="AH45" t="s">
        <v>58</v>
      </c>
      <c r="AI45">
        <v>0</v>
      </c>
      <c r="AJ45" t="s">
        <v>90</v>
      </c>
      <c r="AK45">
        <v>1873</v>
      </c>
      <c r="AM45">
        <v>38</v>
      </c>
      <c r="AN45" s="158">
        <v>-123</v>
      </c>
      <c r="AO45" t="s">
        <v>155</v>
      </c>
      <c r="AP45" s="1" t="s">
        <v>156</v>
      </c>
    </row>
    <row r="46" spans="1:42" x14ac:dyDescent="0.25">
      <c r="A46" s="22" t="s">
        <v>80</v>
      </c>
      <c r="B46" s="29" t="s">
        <v>129</v>
      </c>
      <c r="C46" s="79" t="s">
        <v>133</v>
      </c>
      <c r="D46" s="31" t="s">
        <v>134</v>
      </c>
      <c r="E46" s="83" t="s">
        <v>135</v>
      </c>
      <c r="F46" t="s">
        <v>97</v>
      </c>
      <c r="G46" t="s">
        <v>86</v>
      </c>
      <c r="H46" t="s">
        <v>68</v>
      </c>
      <c r="I46" t="s">
        <v>87</v>
      </c>
      <c r="J46">
        <v>12</v>
      </c>
      <c r="K46">
        <f t="shared" si="7"/>
        <v>12</v>
      </c>
      <c r="M46" s="158" t="s">
        <v>52</v>
      </c>
      <c r="N46">
        <v>27.7</v>
      </c>
      <c r="O46" t="s">
        <v>55</v>
      </c>
      <c r="P46" s="158" t="s">
        <v>53</v>
      </c>
      <c r="Q46" s="158">
        <f t="shared" si="2"/>
        <v>27.7</v>
      </c>
      <c r="R46" s="158" t="str">
        <f t="shared" si="3"/>
        <v>NA</v>
      </c>
      <c r="S46">
        <v>8.9</v>
      </c>
      <c r="T46" t="s">
        <v>55</v>
      </c>
      <c r="U46" t="s">
        <v>54</v>
      </c>
      <c r="V46">
        <f t="shared" si="8"/>
        <v>8.9</v>
      </c>
      <c r="W46" s="158" t="str">
        <f t="shared" si="9"/>
        <v>NA</v>
      </c>
      <c r="X46" s="158">
        <f t="shared" si="6"/>
        <v>0.32129963898916969</v>
      </c>
      <c r="Y46" s="158" t="s">
        <v>55</v>
      </c>
      <c r="Z46" s="158">
        <v>50</v>
      </c>
      <c r="AA46" s="158" t="s">
        <v>56</v>
      </c>
      <c r="AB46" s="158">
        <v>4</v>
      </c>
      <c r="AC46" s="158" t="s">
        <v>154</v>
      </c>
      <c r="AD46" t="s">
        <v>75</v>
      </c>
      <c r="AE46" s="158" t="s">
        <v>58</v>
      </c>
      <c r="AF46" s="158">
        <v>0</v>
      </c>
      <c r="AG46" s="158" t="s">
        <v>90</v>
      </c>
      <c r="AH46" t="s">
        <v>58</v>
      </c>
      <c r="AI46">
        <v>0</v>
      </c>
      <c r="AJ46" t="s">
        <v>90</v>
      </c>
      <c r="AK46">
        <v>1873</v>
      </c>
      <c r="AM46">
        <v>38</v>
      </c>
      <c r="AN46" s="158">
        <v>-123</v>
      </c>
      <c r="AO46" t="s">
        <v>155</v>
      </c>
      <c r="AP46" s="1" t="s">
        <v>156</v>
      </c>
    </row>
    <row r="47" spans="1:42" x14ac:dyDescent="0.25">
      <c r="A47" s="22" t="s">
        <v>80</v>
      </c>
      <c r="B47" s="29" t="s">
        <v>129</v>
      </c>
      <c r="C47" s="170" t="s">
        <v>136</v>
      </c>
      <c r="D47" s="30" t="s">
        <v>137</v>
      </c>
      <c r="E47" s="86" t="s">
        <v>138</v>
      </c>
      <c r="F47" t="s">
        <v>97</v>
      </c>
      <c r="G47" t="s">
        <v>86</v>
      </c>
      <c r="H47" t="s">
        <v>68</v>
      </c>
      <c r="I47" t="s">
        <v>87</v>
      </c>
      <c r="J47">
        <v>12</v>
      </c>
      <c r="K47">
        <f t="shared" si="7"/>
        <v>12</v>
      </c>
      <c r="M47" s="158" t="s">
        <v>52</v>
      </c>
      <c r="N47">
        <v>44.4</v>
      </c>
      <c r="O47" t="s">
        <v>55</v>
      </c>
      <c r="P47" s="158" t="s">
        <v>53</v>
      </c>
      <c r="Q47" s="158">
        <f t="shared" si="2"/>
        <v>44.4</v>
      </c>
      <c r="R47" s="158" t="str">
        <f t="shared" si="3"/>
        <v>NA</v>
      </c>
      <c r="S47">
        <v>8.6999999999999993</v>
      </c>
      <c r="T47" t="s">
        <v>55</v>
      </c>
      <c r="U47" t="s">
        <v>54</v>
      </c>
      <c r="V47">
        <f t="shared" si="8"/>
        <v>8.6999999999999993</v>
      </c>
      <c r="W47" s="158" t="str">
        <f t="shared" si="9"/>
        <v>NA</v>
      </c>
      <c r="X47" s="158">
        <f t="shared" si="6"/>
        <v>0.19594594594594594</v>
      </c>
      <c r="Y47" s="158" t="s">
        <v>55</v>
      </c>
      <c r="Z47" s="158">
        <v>50</v>
      </c>
      <c r="AA47" s="158" t="s">
        <v>56</v>
      </c>
      <c r="AB47" s="158">
        <v>4</v>
      </c>
      <c r="AC47" s="158" t="s">
        <v>154</v>
      </c>
      <c r="AD47" t="s">
        <v>75</v>
      </c>
      <c r="AE47" s="158" t="s">
        <v>58</v>
      </c>
      <c r="AF47" s="158">
        <v>0</v>
      </c>
      <c r="AG47" s="158" t="s">
        <v>90</v>
      </c>
      <c r="AH47" t="s">
        <v>58</v>
      </c>
      <c r="AI47">
        <v>0</v>
      </c>
      <c r="AJ47" t="s">
        <v>90</v>
      </c>
      <c r="AK47">
        <v>1873</v>
      </c>
      <c r="AM47">
        <v>38</v>
      </c>
      <c r="AN47" s="158">
        <v>-123</v>
      </c>
      <c r="AO47" t="s">
        <v>155</v>
      </c>
      <c r="AP47" s="1" t="s">
        <v>156</v>
      </c>
    </row>
    <row r="48" spans="1:42" x14ac:dyDescent="0.25">
      <c r="A48" s="22" t="s">
        <v>80</v>
      </c>
      <c r="B48" s="31" t="s">
        <v>143</v>
      </c>
      <c r="C48" s="24" t="s">
        <v>144</v>
      </c>
      <c r="D48" s="29" t="s">
        <v>145</v>
      </c>
      <c r="E48" s="46" t="s">
        <v>146</v>
      </c>
      <c r="F48" t="s">
        <v>97</v>
      </c>
      <c r="G48" t="s">
        <v>86</v>
      </c>
      <c r="H48" t="s">
        <v>68</v>
      </c>
      <c r="I48" t="s">
        <v>87</v>
      </c>
      <c r="J48">
        <v>12</v>
      </c>
      <c r="K48">
        <f t="shared" si="7"/>
        <v>12</v>
      </c>
      <c r="M48" s="158" t="s">
        <v>52</v>
      </c>
      <c r="N48">
        <v>1.5</v>
      </c>
      <c r="O48" t="s">
        <v>55</v>
      </c>
      <c r="P48" s="158" t="s">
        <v>53</v>
      </c>
      <c r="Q48" s="158">
        <f t="shared" si="2"/>
        <v>1.5</v>
      </c>
      <c r="R48" s="158" t="str">
        <f t="shared" si="3"/>
        <v>NA</v>
      </c>
      <c r="S48">
        <v>1.2</v>
      </c>
      <c r="T48" t="s">
        <v>55</v>
      </c>
      <c r="U48" t="s">
        <v>54</v>
      </c>
      <c r="V48">
        <f t="shared" si="8"/>
        <v>1.2</v>
      </c>
      <c r="W48" s="158" t="str">
        <f t="shared" si="9"/>
        <v>NA</v>
      </c>
      <c r="X48" s="158">
        <f t="shared" si="6"/>
        <v>0.79999999999999993</v>
      </c>
      <c r="Y48" s="158" t="s">
        <v>55</v>
      </c>
      <c r="Z48" s="158">
        <v>50</v>
      </c>
      <c r="AA48" s="158" t="s">
        <v>56</v>
      </c>
      <c r="AB48" s="158">
        <v>4</v>
      </c>
      <c r="AC48" s="158" t="s">
        <v>154</v>
      </c>
      <c r="AD48" t="s">
        <v>75</v>
      </c>
      <c r="AE48" s="158" t="s">
        <v>58</v>
      </c>
      <c r="AF48" s="158">
        <v>0</v>
      </c>
      <c r="AG48" s="158" t="s">
        <v>90</v>
      </c>
      <c r="AH48" t="s">
        <v>58</v>
      </c>
      <c r="AI48">
        <v>0</v>
      </c>
      <c r="AJ48" t="s">
        <v>90</v>
      </c>
      <c r="AK48">
        <v>1873</v>
      </c>
      <c r="AM48">
        <v>38</v>
      </c>
      <c r="AN48" s="158">
        <v>-123</v>
      </c>
      <c r="AO48" t="s">
        <v>155</v>
      </c>
      <c r="AP48" s="1" t="s">
        <v>156</v>
      </c>
    </row>
    <row r="49" spans="1:42" x14ac:dyDescent="0.25">
      <c r="A49" s="21" t="s">
        <v>42</v>
      </c>
      <c r="B49" s="5" t="s">
        <v>163</v>
      </c>
      <c r="C49" s="72" t="s">
        <v>164</v>
      </c>
      <c r="D49" s="20" t="s">
        <v>165</v>
      </c>
      <c r="E49" s="44" t="s">
        <v>166</v>
      </c>
      <c r="F49" t="s">
        <v>97</v>
      </c>
      <c r="G49" t="s">
        <v>86</v>
      </c>
      <c r="H49" t="s">
        <v>68</v>
      </c>
      <c r="I49" t="s">
        <v>87</v>
      </c>
      <c r="J49">
        <v>12</v>
      </c>
      <c r="K49">
        <f t="shared" si="7"/>
        <v>12</v>
      </c>
      <c r="M49" s="158" t="s">
        <v>52</v>
      </c>
      <c r="N49">
        <v>181.3</v>
      </c>
      <c r="O49" t="s">
        <v>55</v>
      </c>
      <c r="P49" s="158" t="s">
        <v>53</v>
      </c>
      <c r="Q49" s="158">
        <f t="shared" si="2"/>
        <v>181.3</v>
      </c>
      <c r="R49" s="158" t="str">
        <f t="shared" si="3"/>
        <v>NA</v>
      </c>
      <c r="S49">
        <v>22.5</v>
      </c>
      <c r="T49" t="s">
        <v>55</v>
      </c>
      <c r="U49" t="s">
        <v>54</v>
      </c>
      <c r="V49">
        <f t="shared" si="8"/>
        <v>22.5</v>
      </c>
      <c r="W49" s="158" t="str">
        <f t="shared" si="9"/>
        <v>NA</v>
      </c>
      <c r="X49" s="158">
        <f t="shared" si="6"/>
        <v>0.12410369553226695</v>
      </c>
      <c r="Y49" s="158" t="s">
        <v>55</v>
      </c>
      <c r="Z49" s="158">
        <v>50</v>
      </c>
      <c r="AA49" s="158" t="s">
        <v>56</v>
      </c>
      <c r="AB49" s="158">
        <v>4</v>
      </c>
      <c r="AC49" s="158" t="s">
        <v>154</v>
      </c>
      <c r="AD49" t="s">
        <v>75</v>
      </c>
      <c r="AE49" s="158" t="s">
        <v>58</v>
      </c>
      <c r="AF49" s="158">
        <v>0</v>
      </c>
      <c r="AG49" s="158" t="s">
        <v>90</v>
      </c>
      <c r="AH49" t="s">
        <v>58</v>
      </c>
      <c r="AI49">
        <v>0</v>
      </c>
      <c r="AJ49" t="s">
        <v>90</v>
      </c>
      <c r="AK49">
        <v>1873</v>
      </c>
      <c r="AM49">
        <v>38</v>
      </c>
      <c r="AN49" s="158">
        <v>-123</v>
      </c>
      <c r="AO49" t="s">
        <v>155</v>
      </c>
      <c r="AP49" s="1" t="s">
        <v>156</v>
      </c>
    </row>
    <row r="50" spans="1:42" x14ac:dyDescent="0.25">
      <c r="A50" s="11" t="s">
        <v>109</v>
      </c>
      <c r="B50" s="12" t="s">
        <v>147</v>
      </c>
      <c r="C50" s="163" t="s">
        <v>151</v>
      </c>
      <c r="D50" s="104" t="s">
        <v>152</v>
      </c>
      <c r="E50" s="35" t="s">
        <v>153</v>
      </c>
      <c r="F50" t="s">
        <v>85</v>
      </c>
      <c r="G50" t="s">
        <v>86</v>
      </c>
      <c r="H50" t="s">
        <v>68</v>
      </c>
      <c r="I50" t="s">
        <v>87</v>
      </c>
      <c r="J50">
        <v>12</v>
      </c>
      <c r="K50">
        <f t="shared" si="7"/>
        <v>12</v>
      </c>
      <c r="M50" s="158" t="s">
        <v>52</v>
      </c>
      <c r="N50">
        <v>87.5</v>
      </c>
      <c r="O50" t="s">
        <v>55</v>
      </c>
      <c r="P50" s="158" t="s">
        <v>53</v>
      </c>
      <c r="Q50" s="158">
        <f t="shared" si="2"/>
        <v>87.5</v>
      </c>
      <c r="R50" s="158" t="str">
        <f t="shared" si="3"/>
        <v>NA</v>
      </c>
      <c r="S50">
        <v>68.099999999999994</v>
      </c>
      <c r="T50" t="s">
        <v>55</v>
      </c>
      <c r="U50" t="s">
        <v>54</v>
      </c>
      <c r="V50">
        <f t="shared" si="8"/>
        <v>68.099999999999994</v>
      </c>
      <c r="W50" s="158" t="str">
        <f t="shared" si="9"/>
        <v>NA</v>
      </c>
      <c r="X50" s="158">
        <f t="shared" si="6"/>
        <v>0.77828571428571425</v>
      </c>
      <c r="Y50" s="158" t="s">
        <v>55</v>
      </c>
      <c r="Z50" s="158">
        <v>50</v>
      </c>
      <c r="AA50" s="158" t="s">
        <v>56</v>
      </c>
      <c r="AB50" s="158">
        <v>4</v>
      </c>
      <c r="AC50" s="158" t="s">
        <v>154</v>
      </c>
      <c r="AD50" t="s">
        <v>75</v>
      </c>
      <c r="AE50" s="158" t="s">
        <v>58</v>
      </c>
      <c r="AF50" s="158">
        <v>0</v>
      </c>
      <c r="AG50" s="158" t="s">
        <v>90</v>
      </c>
      <c r="AH50" t="s">
        <v>58</v>
      </c>
      <c r="AI50">
        <v>0</v>
      </c>
      <c r="AJ50" t="s">
        <v>90</v>
      </c>
      <c r="AK50">
        <v>1873</v>
      </c>
      <c r="AM50">
        <v>38</v>
      </c>
      <c r="AN50" s="158">
        <v>-123</v>
      </c>
      <c r="AO50" t="s">
        <v>155</v>
      </c>
      <c r="AP50" s="1" t="s">
        <v>156</v>
      </c>
    </row>
    <row r="51" spans="1:42" x14ac:dyDescent="0.25">
      <c r="A51" s="159" t="s">
        <v>80</v>
      </c>
      <c r="B51" s="178" t="s">
        <v>167</v>
      </c>
      <c r="C51" s="179" t="s">
        <v>168</v>
      </c>
      <c r="D51" s="180" t="s">
        <v>169</v>
      </c>
      <c r="E51" s="84" t="s">
        <v>170</v>
      </c>
      <c r="F51" s="158" t="s">
        <v>97</v>
      </c>
      <c r="G51" s="158" t="s">
        <v>171</v>
      </c>
      <c r="H51" s="158" t="s">
        <v>55</v>
      </c>
      <c r="I51" s="158" t="s">
        <v>55</v>
      </c>
      <c r="J51" s="158">
        <v>28.6</v>
      </c>
      <c r="K51" s="158">
        <f t="shared" si="7"/>
        <v>28.6</v>
      </c>
      <c r="L51" s="158"/>
      <c r="M51" s="158" t="s">
        <v>52</v>
      </c>
      <c r="N51" s="158">
        <v>19.600000000000001</v>
      </c>
      <c r="O51" s="158" t="s">
        <v>55</v>
      </c>
      <c r="P51" s="158" t="s">
        <v>53</v>
      </c>
      <c r="Q51" s="158">
        <f t="shared" si="2"/>
        <v>19.600000000000001</v>
      </c>
      <c r="R51" s="158" t="str">
        <f t="shared" si="3"/>
        <v>NA</v>
      </c>
      <c r="S51" s="158">
        <v>67.900000000000006</v>
      </c>
      <c r="T51" s="158" t="s">
        <v>55</v>
      </c>
      <c r="U51" t="s">
        <v>54</v>
      </c>
      <c r="V51" s="158">
        <f t="shared" si="8"/>
        <v>67.900000000000006</v>
      </c>
      <c r="W51" s="158" t="str">
        <f t="shared" si="9"/>
        <v>NA</v>
      </c>
      <c r="X51" s="158">
        <f t="shared" si="6"/>
        <v>3.4642857142857144</v>
      </c>
      <c r="Y51" s="158" t="s">
        <v>55</v>
      </c>
      <c r="Z51" s="158">
        <v>30</v>
      </c>
      <c r="AA51" s="158" t="s">
        <v>56</v>
      </c>
      <c r="AB51" s="158">
        <v>4</v>
      </c>
      <c r="AC51" s="158" t="s">
        <v>154</v>
      </c>
      <c r="AD51" s="158" t="s">
        <v>172</v>
      </c>
      <c r="AE51" s="158" t="s">
        <v>60</v>
      </c>
      <c r="AF51" s="158" t="s">
        <v>173</v>
      </c>
      <c r="AG51" s="158" t="s">
        <v>174</v>
      </c>
      <c r="AH51" s="158" t="s">
        <v>60</v>
      </c>
      <c r="AI51" s="158" t="s">
        <v>175</v>
      </c>
      <c r="AJ51" s="158" t="s">
        <v>174</v>
      </c>
      <c r="AK51" s="158">
        <v>180</v>
      </c>
      <c r="AL51" s="158"/>
      <c r="AM51" s="158">
        <v>6</v>
      </c>
      <c r="AN51" s="158"/>
      <c r="AO51" s="4" t="s">
        <v>176</v>
      </c>
      <c r="AP51" s="8" t="s">
        <v>177</v>
      </c>
    </row>
    <row r="52" spans="1:42" x14ac:dyDescent="0.25">
      <c r="A52" s="165" t="s">
        <v>42</v>
      </c>
      <c r="B52" s="182" t="s">
        <v>69</v>
      </c>
      <c r="C52" s="183" t="s">
        <v>178</v>
      </c>
      <c r="D52" s="167" t="s">
        <v>179</v>
      </c>
      <c r="E52" s="42" t="s">
        <v>180</v>
      </c>
      <c r="F52" s="158" t="s">
        <v>73</v>
      </c>
      <c r="G52" s="158" t="s">
        <v>181</v>
      </c>
      <c r="H52" s="158" t="s">
        <v>182</v>
      </c>
      <c r="I52" s="158" t="s">
        <v>182</v>
      </c>
      <c r="J52" s="158">
        <v>18</v>
      </c>
      <c r="K52" s="158">
        <f t="shared" si="7"/>
        <v>18</v>
      </c>
      <c r="L52" s="158"/>
      <c r="M52" s="158" t="s">
        <v>52</v>
      </c>
      <c r="N52" s="158">
        <v>14</v>
      </c>
      <c r="O52" s="158" t="s">
        <v>55</v>
      </c>
      <c r="P52" s="158" t="s">
        <v>53</v>
      </c>
      <c r="Q52" s="158">
        <f t="shared" si="2"/>
        <v>14</v>
      </c>
      <c r="R52" s="158" t="str">
        <f t="shared" si="3"/>
        <v>NA</v>
      </c>
      <c r="S52" s="158">
        <v>5</v>
      </c>
      <c r="T52" s="158" t="s">
        <v>55</v>
      </c>
      <c r="U52" t="s">
        <v>54</v>
      </c>
      <c r="V52" s="158">
        <f t="shared" si="8"/>
        <v>5</v>
      </c>
      <c r="W52" s="158" t="str">
        <f t="shared" si="9"/>
        <v>NA</v>
      </c>
      <c r="X52" s="158">
        <f t="shared" si="6"/>
        <v>0.35714285714285715</v>
      </c>
      <c r="Y52" s="158" t="s">
        <v>55</v>
      </c>
      <c r="Z52" s="158">
        <v>117.1</v>
      </c>
      <c r="AA52" s="158" t="s">
        <v>183</v>
      </c>
      <c r="AB52" s="158">
        <v>3</v>
      </c>
      <c r="AC52" s="158" t="s">
        <v>184</v>
      </c>
      <c r="AD52" s="158" t="s">
        <v>172</v>
      </c>
      <c r="AE52" s="158" t="s">
        <v>60</v>
      </c>
      <c r="AF52" s="158" t="s">
        <v>185</v>
      </c>
      <c r="AG52" s="158" t="s">
        <v>186</v>
      </c>
      <c r="AH52" s="158" t="s">
        <v>60</v>
      </c>
      <c r="AI52" s="158" t="s">
        <v>175</v>
      </c>
      <c r="AJ52" s="158" t="s">
        <v>174</v>
      </c>
      <c r="AK52" s="158">
        <v>35</v>
      </c>
      <c r="AL52" s="158"/>
      <c r="AM52" s="158">
        <v>-22</v>
      </c>
      <c r="AN52" s="158">
        <v>40</v>
      </c>
      <c r="AO52" s="158" t="s">
        <v>187</v>
      </c>
      <c r="AP52" s="1" t="s">
        <v>188</v>
      </c>
    </row>
    <row r="53" spans="1:42" x14ac:dyDescent="0.25">
      <c r="A53" s="165" t="s">
        <v>42</v>
      </c>
      <c r="B53" s="184" t="s">
        <v>43</v>
      </c>
      <c r="C53" s="71" t="s">
        <v>44</v>
      </c>
      <c r="D53" s="185" t="s">
        <v>189</v>
      </c>
      <c r="E53" s="43" t="s">
        <v>190</v>
      </c>
      <c r="F53" s="158" t="s">
        <v>47</v>
      </c>
      <c r="G53" t="s">
        <v>181</v>
      </c>
      <c r="H53" s="158" t="s">
        <v>68</v>
      </c>
      <c r="I53" t="s">
        <v>191</v>
      </c>
      <c r="J53" t="s">
        <v>55</v>
      </c>
      <c r="K53" t="str">
        <f t="shared" si="7"/>
        <v>NA</v>
      </c>
      <c r="M53" s="158" t="s">
        <v>52</v>
      </c>
      <c r="N53">
        <v>7.0000000000000007E-2</v>
      </c>
      <c r="O53" t="s">
        <v>55</v>
      </c>
      <c r="P53" t="s">
        <v>192</v>
      </c>
      <c r="Q53">
        <f>S53/N53</f>
        <v>134.14285714285714</v>
      </c>
      <c r="R53" t="s">
        <v>55</v>
      </c>
      <c r="S53">
        <v>9.39</v>
      </c>
      <c r="T53" t="s">
        <v>55</v>
      </c>
      <c r="U53" t="s">
        <v>54</v>
      </c>
      <c r="V53" s="158">
        <f t="shared" si="8"/>
        <v>9.39</v>
      </c>
      <c r="W53" s="158" t="str">
        <f t="shared" si="9"/>
        <v>NA</v>
      </c>
      <c r="X53" s="158">
        <f t="shared" si="6"/>
        <v>7.0000000000000007E-2</v>
      </c>
      <c r="Y53" s="158" t="s">
        <v>55</v>
      </c>
      <c r="Z53" s="158" t="s">
        <v>55</v>
      </c>
      <c r="AA53" s="158" t="s">
        <v>193</v>
      </c>
      <c r="AB53" s="158" t="s">
        <v>55</v>
      </c>
      <c r="AC53" s="158" t="s">
        <v>193</v>
      </c>
      <c r="AD53" t="s">
        <v>194</v>
      </c>
      <c r="AE53" t="s">
        <v>60</v>
      </c>
      <c r="AF53" t="s">
        <v>195</v>
      </c>
      <c r="AG53" t="s">
        <v>196</v>
      </c>
      <c r="AH53" t="s">
        <v>60</v>
      </c>
      <c r="AI53" t="s">
        <v>194</v>
      </c>
      <c r="AJ53" t="s">
        <v>194</v>
      </c>
      <c r="AK53">
        <v>500</v>
      </c>
      <c r="AM53">
        <v>20</v>
      </c>
      <c r="AN53">
        <v>-157</v>
      </c>
      <c r="AO53" s="4" t="s">
        <v>197</v>
      </c>
      <c r="AP53" s="1" t="s">
        <v>198</v>
      </c>
    </row>
    <row r="54" spans="1:42" x14ac:dyDescent="0.25">
      <c r="A54" s="159" t="s">
        <v>80</v>
      </c>
      <c r="B54" s="168" t="s">
        <v>199</v>
      </c>
      <c r="C54" s="164" t="s">
        <v>200</v>
      </c>
      <c r="D54" s="186" t="s">
        <v>201</v>
      </c>
      <c r="E54" s="82" t="s">
        <v>202</v>
      </c>
      <c r="F54" s="158" t="s">
        <v>97</v>
      </c>
      <c r="G54" t="s">
        <v>181</v>
      </c>
      <c r="H54" s="158" t="s">
        <v>68</v>
      </c>
      <c r="I54" t="s">
        <v>203</v>
      </c>
      <c r="J54" t="s">
        <v>55</v>
      </c>
      <c r="K54" t="str">
        <f t="shared" si="7"/>
        <v>NA</v>
      </c>
      <c r="M54" s="158" t="s">
        <v>52</v>
      </c>
      <c r="N54">
        <v>0.03</v>
      </c>
      <c r="O54" t="s">
        <v>55</v>
      </c>
      <c r="P54" t="s">
        <v>192</v>
      </c>
      <c r="Q54">
        <f>S54/N54</f>
        <v>163</v>
      </c>
      <c r="R54" t="s">
        <v>55</v>
      </c>
      <c r="S54">
        <v>4.8899999999999997</v>
      </c>
      <c r="T54" t="s">
        <v>55</v>
      </c>
      <c r="U54" t="s">
        <v>54</v>
      </c>
      <c r="V54" s="158">
        <f t="shared" si="8"/>
        <v>4.8899999999999997</v>
      </c>
      <c r="W54" s="158" t="str">
        <f t="shared" si="9"/>
        <v>NA</v>
      </c>
      <c r="X54" s="158">
        <f t="shared" si="6"/>
        <v>0.03</v>
      </c>
      <c r="Y54" s="158" t="s">
        <v>55</v>
      </c>
      <c r="Z54" s="158" t="s">
        <v>55</v>
      </c>
      <c r="AA54" s="158" t="s">
        <v>193</v>
      </c>
      <c r="AB54" s="158" t="s">
        <v>55</v>
      </c>
      <c r="AC54" s="158" t="s">
        <v>193</v>
      </c>
      <c r="AD54" t="s">
        <v>194</v>
      </c>
      <c r="AE54" t="s">
        <v>60</v>
      </c>
      <c r="AF54" t="s">
        <v>195</v>
      </c>
      <c r="AG54" t="s">
        <v>196</v>
      </c>
      <c r="AH54" t="s">
        <v>60</v>
      </c>
      <c r="AI54" t="s">
        <v>194</v>
      </c>
      <c r="AJ54" t="s">
        <v>194</v>
      </c>
      <c r="AK54">
        <v>500</v>
      </c>
      <c r="AM54">
        <v>20</v>
      </c>
      <c r="AN54">
        <v>-157</v>
      </c>
      <c r="AO54" s="4" t="s">
        <v>197</v>
      </c>
      <c r="AP54" s="1" t="s">
        <v>198</v>
      </c>
    </row>
    <row r="55" spans="1:42" x14ac:dyDescent="0.25">
      <c r="A55" s="21" t="s">
        <v>42</v>
      </c>
      <c r="B55" s="19" t="s">
        <v>69</v>
      </c>
      <c r="C55" s="183" t="s">
        <v>178</v>
      </c>
      <c r="D55" s="50" t="s">
        <v>204</v>
      </c>
      <c r="E55" s="45" t="s">
        <v>205</v>
      </c>
      <c r="F55" t="s">
        <v>73</v>
      </c>
      <c r="G55" t="s">
        <v>206</v>
      </c>
      <c r="H55" t="s">
        <v>49</v>
      </c>
      <c r="I55" t="s">
        <v>207</v>
      </c>
      <c r="J55">
        <v>12</v>
      </c>
      <c r="K55">
        <f t="shared" si="7"/>
        <v>12</v>
      </c>
      <c r="M55" s="158" t="s">
        <v>52</v>
      </c>
      <c r="N55">
        <v>3</v>
      </c>
      <c r="O55">
        <v>0</v>
      </c>
      <c r="P55" s="158" t="s">
        <v>53</v>
      </c>
      <c r="Q55" s="158">
        <f t="shared" ref="Q55:Q70" si="10">N55</f>
        <v>3</v>
      </c>
      <c r="R55" s="158">
        <f t="shared" ref="R55:R70" si="11">O55</f>
        <v>0</v>
      </c>
      <c r="S55">
        <v>20</v>
      </c>
      <c r="T55">
        <v>0</v>
      </c>
      <c r="U55" t="s">
        <v>54</v>
      </c>
      <c r="V55">
        <f t="shared" si="8"/>
        <v>20</v>
      </c>
      <c r="W55" s="158">
        <f t="shared" si="9"/>
        <v>0</v>
      </c>
      <c r="X55" s="158">
        <f t="shared" si="6"/>
        <v>6.666666666666667</v>
      </c>
      <c r="Y55" s="158" t="s">
        <v>55</v>
      </c>
      <c r="Z55" s="158">
        <v>48</v>
      </c>
      <c r="AA55" s="158" t="s">
        <v>56</v>
      </c>
      <c r="AB55" s="158">
        <v>7</v>
      </c>
      <c r="AC55" s="158" t="s">
        <v>154</v>
      </c>
      <c r="AD55" t="s">
        <v>75</v>
      </c>
      <c r="AE55" t="s">
        <v>58</v>
      </c>
      <c r="AF55">
        <v>1</v>
      </c>
      <c r="AG55" t="s">
        <v>208</v>
      </c>
      <c r="AH55" t="s">
        <v>58</v>
      </c>
      <c r="AI55" t="s">
        <v>77</v>
      </c>
      <c r="AJ55" t="s">
        <v>209</v>
      </c>
      <c r="AK55">
        <v>210</v>
      </c>
      <c r="AM55">
        <v>-45</v>
      </c>
      <c r="AN55">
        <v>170</v>
      </c>
      <c r="AO55" t="s">
        <v>210</v>
      </c>
      <c r="AP55" s="1" t="s">
        <v>211</v>
      </c>
    </row>
    <row r="56" spans="1:42" x14ac:dyDescent="0.25">
      <c r="A56" s="21" t="s">
        <v>42</v>
      </c>
      <c r="B56" s="19" t="s">
        <v>69</v>
      </c>
      <c r="C56" s="183" t="s">
        <v>178</v>
      </c>
      <c r="D56" s="50" t="s">
        <v>204</v>
      </c>
      <c r="E56" s="45" t="s">
        <v>205</v>
      </c>
      <c r="F56" t="s">
        <v>73</v>
      </c>
      <c r="G56" t="s">
        <v>206</v>
      </c>
      <c r="H56" t="s">
        <v>49</v>
      </c>
      <c r="I56" t="s">
        <v>212</v>
      </c>
      <c r="J56">
        <v>12</v>
      </c>
      <c r="K56">
        <f t="shared" si="7"/>
        <v>12</v>
      </c>
      <c r="M56" s="158" t="s">
        <v>52</v>
      </c>
      <c r="N56">
        <v>20</v>
      </c>
      <c r="O56">
        <v>3</v>
      </c>
      <c r="P56" s="158" t="s">
        <v>53</v>
      </c>
      <c r="Q56" s="158">
        <f t="shared" si="10"/>
        <v>20</v>
      </c>
      <c r="R56" s="158">
        <f t="shared" si="11"/>
        <v>3</v>
      </c>
      <c r="S56">
        <v>25</v>
      </c>
      <c r="T56">
        <v>0</v>
      </c>
      <c r="U56" t="s">
        <v>54</v>
      </c>
      <c r="V56">
        <f t="shared" si="8"/>
        <v>25</v>
      </c>
      <c r="W56" s="158">
        <f t="shared" si="9"/>
        <v>0</v>
      </c>
      <c r="X56" s="158">
        <f t="shared" si="6"/>
        <v>1.25</v>
      </c>
      <c r="Y56" s="158" t="s">
        <v>55</v>
      </c>
      <c r="Z56" s="158">
        <v>48</v>
      </c>
      <c r="AA56" s="158" t="s">
        <v>56</v>
      </c>
      <c r="AB56" s="158">
        <v>7</v>
      </c>
      <c r="AC56" s="158" t="s">
        <v>154</v>
      </c>
      <c r="AD56" t="s">
        <v>75</v>
      </c>
      <c r="AE56" t="s">
        <v>58</v>
      </c>
      <c r="AF56">
        <v>1</v>
      </c>
      <c r="AG56" t="s">
        <v>208</v>
      </c>
      <c r="AH56" t="s">
        <v>58</v>
      </c>
      <c r="AI56" t="s">
        <v>77</v>
      </c>
      <c r="AJ56" t="s">
        <v>209</v>
      </c>
      <c r="AK56">
        <v>210</v>
      </c>
      <c r="AM56">
        <v>-45</v>
      </c>
      <c r="AN56">
        <v>170</v>
      </c>
      <c r="AO56" t="s">
        <v>210</v>
      </c>
      <c r="AP56" s="1" t="s">
        <v>211</v>
      </c>
    </row>
    <row r="57" spans="1:42" x14ac:dyDescent="0.25">
      <c r="A57" s="21" t="s">
        <v>42</v>
      </c>
      <c r="B57" s="19" t="s">
        <v>69</v>
      </c>
      <c r="C57" s="183" t="s">
        <v>178</v>
      </c>
      <c r="D57" s="50" t="s">
        <v>204</v>
      </c>
      <c r="E57" s="45" t="s">
        <v>205</v>
      </c>
      <c r="F57" t="s">
        <v>73</v>
      </c>
      <c r="G57" t="s">
        <v>206</v>
      </c>
      <c r="H57" t="s">
        <v>49</v>
      </c>
      <c r="I57" t="s">
        <v>212</v>
      </c>
      <c r="J57">
        <v>12</v>
      </c>
      <c r="K57">
        <f t="shared" si="7"/>
        <v>12</v>
      </c>
      <c r="M57" s="158" t="s">
        <v>52</v>
      </c>
      <c r="N57">
        <v>22</v>
      </c>
      <c r="O57">
        <v>7</v>
      </c>
      <c r="P57" s="158" t="s">
        <v>53</v>
      </c>
      <c r="Q57" s="158">
        <f t="shared" si="10"/>
        <v>22</v>
      </c>
      <c r="R57" s="158">
        <f t="shared" si="11"/>
        <v>7</v>
      </c>
      <c r="S57">
        <v>35</v>
      </c>
      <c r="T57">
        <v>9</v>
      </c>
      <c r="U57" t="s">
        <v>54</v>
      </c>
      <c r="V57">
        <f t="shared" si="8"/>
        <v>35</v>
      </c>
      <c r="W57" s="158">
        <f t="shared" si="9"/>
        <v>9</v>
      </c>
      <c r="X57" s="158">
        <f t="shared" si="6"/>
        <v>1.5909090909090908</v>
      </c>
      <c r="Y57" s="158" t="s">
        <v>55</v>
      </c>
      <c r="Z57" s="158">
        <v>48</v>
      </c>
      <c r="AA57" s="158" t="s">
        <v>56</v>
      </c>
      <c r="AB57" s="158">
        <v>7</v>
      </c>
      <c r="AC57" s="158" t="s">
        <v>154</v>
      </c>
      <c r="AD57" t="s">
        <v>75</v>
      </c>
      <c r="AE57" t="s">
        <v>58</v>
      </c>
      <c r="AF57">
        <v>1</v>
      </c>
      <c r="AG57" t="s">
        <v>208</v>
      </c>
      <c r="AH57" t="s">
        <v>58</v>
      </c>
      <c r="AI57" t="s">
        <v>77</v>
      </c>
      <c r="AJ57" t="s">
        <v>209</v>
      </c>
      <c r="AK57">
        <v>210</v>
      </c>
      <c r="AM57">
        <v>-45</v>
      </c>
      <c r="AN57">
        <v>170</v>
      </c>
      <c r="AO57" t="s">
        <v>210</v>
      </c>
      <c r="AP57" s="1" t="s">
        <v>211</v>
      </c>
    </row>
    <row r="58" spans="1:42" x14ac:dyDescent="0.25">
      <c r="A58" s="21" t="s">
        <v>42</v>
      </c>
      <c r="B58" s="19" t="s">
        <v>69</v>
      </c>
      <c r="C58" s="183" t="s">
        <v>178</v>
      </c>
      <c r="D58" s="50" t="s">
        <v>204</v>
      </c>
      <c r="E58" s="45" t="s">
        <v>205</v>
      </c>
      <c r="F58" t="s">
        <v>73</v>
      </c>
      <c r="G58" t="s">
        <v>206</v>
      </c>
      <c r="H58" t="s">
        <v>49</v>
      </c>
      <c r="I58" t="s">
        <v>212</v>
      </c>
      <c r="J58">
        <v>12</v>
      </c>
      <c r="K58">
        <f t="shared" si="7"/>
        <v>12</v>
      </c>
      <c r="M58" s="158" t="s">
        <v>52</v>
      </c>
      <c r="N58">
        <v>17</v>
      </c>
      <c r="O58">
        <v>0</v>
      </c>
      <c r="P58" s="158" t="s">
        <v>53</v>
      </c>
      <c r="Q58" s="158">
        <f t="shared" si="10"/>
        <v>17</v>
      </c>
      <c r="R58" s="158">
        <f t="shared" si="11"/>
        <v>0</v>
      </c>
      <c r="S58">
        <v>45</v>
      </c>
      <c r="T58">
        <v>5</v>
      </c>
      <c r="U58" t="s">
        <v>54</v>
      </c>
      <c r="V58">
        <f t="shared" si="8"/>
        <v>45</v>
      </c>
      <c r="W58" s="158">
        <f t="shared" si="9"/>
        <v>5</v>
      </c>
      <c r="X58" s="158">
        <f t="shared" si="6"/>
        <v>2.6470588235294117</v>
      </c>
      <c r="Y58" s="158" t="s">
        <v>55</v>
      </c>
      <c r="Z58" s="158">
        <v>48</v>
      </c>
      <c r="AA58" s="158" t="s">
        <v>56</v>
      </c>
      <c r="AB58" s="158">
        <v>7</v>
      </c>
      <c r="AC58" s="158" t="s">
        <v>154</v>
      </c>
      <c r="AD58" t="s">
        <v>75</v>
      </c>
      <c r="AE58" t="s">
        <v>58</v>
      </c>
      <c r="AF58">
        <v>1</v>
      </c>
      <c r="AG58" t="s">
        <v>208</v>
      </c>
      <c r="AH58" t="s">
        <v>58</v>
      </c>
      <c r="AI58" t="s">
        <v>77</v>
      </c>
      <c r="AJ58" t="s">
        <v>209</v>
      </c>
      <c r="AK58">
        <v>210</v>
      </c>
      <c r="AM58">
        <v>-45</v>
      </c>
      <c r="AN58">
        <v>170</v>
      </c>
      <c r="AO58" t="s">
        <v>210</v>
      </c>
      <c r="AP58" s="1" t="s">
        <v>211</v>
      </c>
    </row>
    <row r="59" spans="1:42" x14ac:dyDescent="0.25">
      <c r="A59" s="21" t="s">
        <v>42</v>
      </c>
      <c r="B59" s="19" t="s">
        <v>69</v>
      </c>
      <c r="C59" s="183" t="s">
        <v>178</v>
      </c>
      <c r="D59" s="50" t="s">
        <v>204</v>
      </c>
      <c r="E59" s="45" t="s">
        <v>205</v>
      </c>
      <c r="F59" t="s">
        <v>73</v>
      </c>
      <c r="G59" t="s">
        <v>206</v>
      </c>
      <c r="H59" t="s">
        <v>49</v>
      </c>
      <c r="I59" t="s">
        <v>207</v>
      </c>
      <c r="J59">
        <v>12</v>
      </c>
      <c r="K59">
        <f t="shared" si="7"/>
        <v>12</v>
      </c>
      <c r="M59" s="158" t="s">
        <v>52</v>
      </c>
      <c r="N59">
        <v>10</v>
      </c>
      <c r="O59">
        <v>0</v>
      </c>
      <c r="P59" s="158" t="s">
        <v>53</v>
      </c>
      <c r="Q59" s="158">
        <f t="shared" si="10"/>
        <v>10</v>
      </c>
      <c r="R59" s="158">
        <f t="shared" si="11"/>
        <v>0</v>
      </c>
      <c r="S59">
        <v>52</v>
      </c>
      <c r="T59">
        <v>8</v>
      </c>
      <c r="U59" t="s">
        <v>54</v>
      </c>
      <c r="V59">
        <f t="shared" si="8"/>
        <v>52</v>
      </c>
      <c r="W59" s="158">
        <f t="shared" si="9"/>
        <v>8</v>
      </c>
      <c r="X59" s="158">
        <f t="shared" si="6"/>
        <v>5.2</v>
      </c>
      <c r="Y59" s="158" t="s">
        <v>55</v>
      </c>
      <c r="Z59" s="158">
        <v>48</v>
      </c>
      <c r="AA59" s="158" t="s">
        <v>56</v>
      </c>
      <c r="AB59" s="158">
        <v>7</v>
      </c>
      <c r="AC59" s="158" t="s">
        <v>154</v>
      </c>
      <c r="AD59" t="s">
        <v>75</v>
      </c>
      <c r="AE59" t="s">
        <v>58</v>
      </c>
      <c r="AF59">
        <v>1</v>
      </c>
      <c r="AG59" t="s">
        <v>208</v>
      </c>
      <c r="AH59" t="s">
        <v>58</v>
      </c>
      <c r="AI59" t="s">
        <v>77</v>
      </c>
      <c r="AJ59" t="s">
        <v>209</v>
      </c>
      <c r="AK59">
        <v>210</v>
      </c>
      <c r="AM59">
        <v>-45</v>
      </c>
      <c r="AN59">
        <v>170</v>
      </c>
      <c r="AO59" t="s">
        <v>210</v>
      </c>
      <c r="AP59" s="1" t="s">
        <v>211</v>
      </c>
    </row>
    <row r="60" spans="1:42" x14ac:dyDescent="0.25">
      <c r="A60" s="21" t="s">
        <v>42</v>
      </c>
      <c r="B60" s="19" t="s">
        <v>69</v>
      </c>
      <c r="C60" s="183" t="s">
        <v>178</v>
      </c>
      <c r="D60" s="50" t="s">
        <v>204</v>
      </c>
      <c r="E60" s="45" t="s">
        <v>205</v>
      </c>
      <c r="F60" t="s">
        <v>73</v>
      </c>
      <c r="G60" t="s">
        <v>206</v>
      </c>
      <c r="H60" t="s">
        <v>49</v>
      </c>
      <c r="I60" t="s">
        <v>207</v>
      </c>
      <c r="J60">
        <v>12</v>
      </c>
      <c r="K60">
        <f t="shared" si="7"/>
        <v>12</v>
      </c>
      <c r="M60" s="158" t="s">
        <v>52</v>
      </c>
      <c r="N60">
        <v>20</v>
      </c>
      <c r="O60">
        <v>0</v>
      </c>
      <c r="P60" s="158" t="s">
        <v>53</v>
      </c>
      <c r="Q60" s="158">
        <f t="shared" si="10"/>
        <v>20</v>
      </c>
      <c r="R60" s="158">
        <f t="shared" si="11"/>
        <v>0</v>
      </c>
      <c r="S60">
        <v>95</v>
      </c>
      <c r="T60">
        <v>0</v>
      </c>
      <c r="U60" t="s">
        <v>54</v>
      </c>
      <c r="V60">
        <f t="shared" si="8"/>
        <v>95</v>
      </c>
      <c r="W60" s="158">
        <f t="shared" si="9"/>
        <v>0</v>
      </c>
      <c r="X60" s="158">
        <f t="shared" si="6"/>
        <v>4.75</v>
      </c>
      <c r="Y60" s="158" t="s">
        <v>55</v>
      </c>
      <c r="Z60" s="158">
        <v>48</v>
      </c>
      <c r="AA60" s="158" t="s">
        <v>56</v>
      </c>
      <c r="AB60" s="158">
        <v>7</v>
      </c>
      <c r="AC60" s="158" t="s">
        <v>154</v>
      </c>
      <c r="AD60" t="s">
        <v>75</v>
      </c>
      <c r="AE60" t="s">
        <v>58</v>
      </c>
      <c r="AF60">
        <v>1</v>
      </c>
      <c r="AG60" t="s">
        <v>208</v>
      </c>
      <c r="AH60" t="s">
        <v>58</v>
      </c>
      <c r="AI60" t="s">
        <v>77</v>
      </c>
      <c r="AJ60" t="s">
        <v>209</v>
      </c>
      <c r="AK60">
        <v>210</v>
      </c>
      <c r="AM60">
        <v>-45</v>
      </c>
      <c r="AN60">
        <v>170</v>
      </c>
      <c r="AO60" t="s">
        <v>210</v>
      </c>
      <c r="AP60" s="1" t="s">
        <v>211</v>
      </c>
    </row>
    <row r="61" spans="1:42" x14ac:dyDescent="0.25">
      <c r="A61" s="21" t="s">
        <v>42</v>
      </c>
      <c r="B61" s="19" t="s">
        <v>69</v>
      </c>
      <c r="C61" s="183" t="s">
        <v>178</v>
      </c>
      <c r="D61" s="50" t="s">
        <v>204</v>
      </c>
      <c r="E61" s="45" t="s">
        <v>205</v>
      </c>
      <c r="F61" t="s">
        <v>73</v>
      </c>
      <c r="G61" t="s">
        <v>206</v>
      </c>
      <c r="H61" t="s">
        <v>49</v>
      </c>
      <c r="I61" t="s">
        <v>191</v>
      </c>
      <c r="J61">
        <v>12</v>
      </c>
      <c r="K61">
        <f t="shared" si="7"/>
        <v>12</v>
      </c>
      <c r="M61" s="158" t="s">
        <v>52</v>
      </c>
      <c r="N61">
        <v>17</v>
      </c>
      <c r="O61">
        <v>4</v>
      </c>
      <c r="P61" s="158" t="s">
        <v>53</v>
      </c>
      <c r="Q61" s="158">
        <f t="shared" si="10"/>
        <v>17</v>
      </c>
      <c r="R61" s="158">
        <f t="shared" si="11"/>
        <v>4</v>
      </c>
      <c r="S61">
        <v>148</v>
      </c>
      <c r="T61">
        <v>40</v>
      </c>
      <c r="U61" t="s">
        <v>54</v>
      </c>
      <c r="V61">
        <f t="shared" si="8"/>
        <v>148</v>
      </c>
      <c r="W61" s="158">
        <f t="shared" si="9"/>
        <v>40</v>
      </c>
      <c r="X61" s="158">
        <f t="shared" si="6"/>
        <v>8.7058823529411757</v>
      </c>
      <c r="Y61" s="158" t="s">
        <v>55</v>
      </c>
      <c r="Z61" s="158">
        <v>48</v>
      </c>
      <c r="AA61" s="158" t="s">
        <v>56</v>
      </c>
      <c r="AB61" s="158">
        <v>7</v>
      </c>
      <c r="AC61" s="158" t="s">
        <v>154</v>
      </c>
      <c r="AD61" t="s">
        <v>75</v>
      </c>
      <c r="AE61" t="s">
        <v>58</v>
      </c>
      <c r="AF61">
        <v>1</v>
      </c>
      <c r="AG61" t="s">
        <v>208</v>
      </c>
      <c r="AH61" t="s">
        <v>58</v>
      </c>
      <c r="AI61" t="s">
        <v>77</v>
      </c>
      <c r="AJ61" t="s">
        <v>209</v>
      </c>
      <c r="AK61">
        <v>210</v>
      </c>
      <c r="AM61">
        <v>-45</v>
      </c>
      <c r="AN61">
        <v>170</v>
      </c>
      <c r="AO61" t="s">
        <v>210</v>
      </c>
      <c r="AP61" s="1" t="s">
        <v>211</v>
      </c>
    </row>
    <row r="62" spans="1:42" x14ac:dyDescent="0.25">
      <c r="A62" s="159" t="s">
        <v>80</v>
      </c>
      <c r="B62" s="168" t="s">
        <v>199</v>
      </c>
      <c r="C62" s="187" t="s">
        <v>213</v>
      </c>
      <c r="D62" s="179" t="s">
        <v>214</v>
      </c>
      <c r="E62" s="85" t="s">
        <v>215</v>
      </c>
      <c r="F62" s="158" t="s">
        <v>97</v>
      </c>
      <c r="G62" s="158" t="s">
        <v>216</v>
      </c>
      <c r="H62" s="158" t="s">
        <v>182</v>
      </c>
      <c r="I62" s="158" t="s">
        <v>182</v>
      </c>
      <c r="J62" s="158">
        <v>20</v>
      </c>
      <c r="K62" s="158">
        <f t="shared" si="7"/>
        <v>20</v>
      </c>
      <c r="L62" s="158"/>
      <c r="M62" s="158" t="s">
        <v>52</v>
      </c>
      <c r="N62" s="158">
        <v>2.48</v>
      </c>
      <c r="O62" s="158">
        <v>0.51</v>
      </c>
      <c r="P62" s="158" t="s">
        <v>53</v>
      </c>
      <c r="Q62" s="158">
        <f t="shared" si="10"/>
        <v>2.48</v>
      </c>
      <c r="R62" s="158">
        <f t="shared" si="11"/>
        <v>0.51</v>
      </c>
      <c r="S62" s="158">
        <v>161.9</v>
      </c>
      <c r="T62" s="158">
        <v>19.2</v>
      </c>
      <c r="U62" s="5" t="s">
        <v>217</v>
      </c>
      <c r="V62" s="158">
        <f>S62/1000</f>
        <v>0.16190000000000002</v>
      </c>
      <c r="W62" s="158">
        <f>T62/1000</f>
        <v>1.9199999999999998E-2</v>
      </c>
      <c r="X62" s="158">
        <f t="shared" si="6"/>
        <v>6.5282258064516138E-2</v>
      </c>
      <c r="Y62" s="158" t="s">
        <v>55</v>
      </c>
      <c r="Z62" s="158">
        <v>60</v>
      </c>
      <c r="AA62" s="158" t="s">
        <v>56</v>
      </c>
      <c r="AB62" s="158" t="s">
        <v>55</v>
      </c>
      <c r="AC62" s="158" t="s">
        <v>218</v>
      </c>
      <c r="AD62" s="158" t="s">
        <v>75</v>
      </c>
      <c r="AE62" s="158" t="s">
        <v>58</v>
      </c>
      <c r="AF62" s="158" t="s">
        <v>77</v>
      </c>
      <c r="AG62" s="158" t="s">
        <v>209</v>
      </c>
      <c r="AH62" s="158" t="s">
        <v>58</v>
      </c>
      <c r="AI62" s="158" t="s">
        <v>77</v>
      </c>
      <c r="AJ62" s="158" t="s">
        <v>209</v>
      </c>
      <c r="AK62" s="158">
        <v>7.5250000000000004</v>
      </c>
      <c r="AL62" s="158" t="s">
        <v>219</v>
      </c>
      <c r="AM62" s="158">
        <v>41</v>
      </c>
      <c r="AN62" s="158">
        <v>-70</v>
      </c>
      <c r="AO62" s="158" t="s">
        <v>220</v>
      </c>
      <c r="AP62" s="9" t="s">
        <v>221</v>
      </c>
    </row>
    <row r="63" spans="1:42" x14ac:dyDescent="0.25">
      <c r="A63" s="159" t="s">
        <v>80</v>
      </c>
      <c r="B63" s="168" t="s">
        <v>199</v>
      </c>
      <c r="C63" s="187" t="s">
        <v>213</v>
      </c>
      <c r="D63" s="66" t="s">
        <v>214</v>
      </c>
      <c r="E63" s="85" t="s">
        <v>215</v>
      </c>
      <c r="F63" s="158" t="s">
        <v>97</v>
      </c>
      <c r="G63" s="158" t="s">
        <v>216</v>
      </c>
      <c r="H63" s="158" t="s">
        <v>182</v>
      </c>
      <c r="I63" s="158" t="s">
        <v>182</v>
      </c>
      <c r="J63" s="158">
        <v>20</v>
      </c>
      <c r="K63" s="158">
        <f t="shared" si="7"/>
        <v>20</v>
      </c>
      <c r="L63" s="158"/>
      <c r="M63" s="158" t="s">
        <v>52</v>
      </c>
      <c r="N63" s="158">
        <v>33.6</v>
      </c>
      <c r="O63" s="158" t="s">
        <v>55</v>
      </c>
      <c r="P63" s="158" t="s">
        <v>53</v>
      </c>
      <c r="Q63" s="158">
        <f t="shared" si="10"/>
        <v>33.6</v>
      </c>
      <c r="R63" s="158" t="str">
        <f t="shared" si="11"/>
        <v>NA</v>
      </c>
      <c r="S63" s="158">
        <v>163</v>
      </c>
      <c r="T63" s="158" t="s">
        <v>55</v>
      </c>
      <c r="U63" s="5" t="s">
        <v>217</v>
      </c>
      <c r="V63" s="158">
        <f>S63/1000</f>
        <v>0.16300000000000001</v>
      </c>
      <c r="W63" s="158" t="s">
        <v>55</v>
      </c>
      <c r="X63" s="158">
        <f t="shared" si="6"/>
        <v>4.851190476190476E-3</v>
      </c>
      <c r="Y63" s="158" t="s">
        <v>55</v>
      </c>
      <c r="Z63" s="158">
        <v>60</v>
      </c>
      <c r="AA63" s="158" t="s">
        <v>56</v>
      </c>
      <c r="AB63" s="158" t="s">
        <v>55</v>
      </c>
      <c r="AC63" s="158" t="s">
        <v>218</v>
      </c>
      <c r="AD63" s="158" t="s">
        <v>75</v>
      </c>
      <c r="AE63" s="158" t="s">
        <v>58</v>
      </c>
      <c r="AF63" s="158" t="s">
        <v>77</v>
      </c>
      <c r="AG63" s="158" t="s">
        <v>209</v>
      </c>
      <c r="AH63" s="158" t="s">
        <v>58</v>
      </c>
      <c r="AI63" s="158">
        <v>0</v>
      </c>
      <c r="AJ63" t="s">
        <v>90</v>
      </c>
      <c r="AK63" s="158">
        <v>7.5250000000000004</v>
      </c>
      <c r="AL63" s="158" t="s">
        <v>222</v>
      </c>
      <c r="AM63" s="158">
        <v>41</v>
      </c>
      <c r="AN63" s="158">
        <v>-70</v>
      </c>
      <c r="AO63" s="158" t="s">
        <v>220</v>
      </c>
      <c r="AP63" s="9" t="s">
        <v>221</v>
      </c>
    </row>
    <row r="64" spans="1:42" x14ac:dyDescent="0.25">
      <c r="A64" s="159" t="s">
        <v>80</v>
      </c>
      <c r="B64" s="178" t="s">
        <v>167</v>
      </c>
      <c r="C64" s="179" t="s">
        <v>168</v>
      </c>
      <c r="D64" s="180" t="s">
        <v>169</v>
      </c>
      <c r="E64" s="96" t="s">
        <v>223</v>
      </c>
      <c r="F64" s="158" t="s">
        <v>97</v>
      </c>
      <c r="G64" s="158" t="s">
        <v>216</v>
      </c>
      <c r="H64" s="158" t="s">
        <v>182</v>
      </c>
      <c r="I64" s="158" t="s">
        <v>182</v>
      </c>
      <c r="J64" s="158">
        <v>20</v>
      </c>
      <c r="K64" s="158">
        <f t="shared" si="7"/>
        <v>20</v>
      </c>
      <c r="L64" s="158"/>
      <c r="M64" s="158" t="s">
        <v>52</v>
      </c>
      <c r="N64" s="158">
        <v>2.4</v>
      </c>
      <c r="O64" s="158">
        <v>0.3</v>
      </c>
      <c r="P64" s="158" t="s">
        <v>53</v>
      </c>
      <c r="Q64" s="158">
        <f t="shared" si="10"/>
        <v>2.4</v>
      </c>
      <c r="R64" s="158">
        <f t="shared" si="11"/>
        <v>0.3</v>
      </c>
      <c r="S64" s="158">
        <v>194.5</v>
      </c>
      <c r="T64" s="158">
        <v>15.5</v>
      </c>
      <c r="U64" s="5" t="s">
        <v>217</v>
      </c>
      <c r="V64" s="158">
        <f>S64/1000</f>
        <v>0.19450000000000001</v>
      </c>
      <c r="W64" s="158">
        <f>T64/1000</f>
        <v>1.55E-2</v>
      </c>
      <c r="X64" s="158">
        <f t="shared" si="6"/>
        <v>8.1041666666666679E-2</v>
      </c>
      <c r="Y64" s="158" t="s">
        <v>55</v>
      </c>
      <c r="Z64" s="158">
        <v>60</v>
      </c>
      <c r="AA64" s="158" t="s">
        <v>56</v>
      </c>
      <c r="AB64" s="158" t="s">
        <v>55</v>
      </c>
      <c r="AC64" s="158" t="s">
        <v>218</v>
      </c>
      <c r="AD64" s="158" t="s">
        <v>75</v>
      </c>
      <c r="AE64" s="158" t="s">
        <v>58</v>
      </c>
      <c r="AF64" s="158" t="s">
        <v>77</v>
      </c>
      <c r="AG64" s="158" t="s">
        <v>209</v>
      </c>
      <c r="AH64" s="158" t="s">
        <v>58</v>
      </c>
      <c r="AI64" s="158" t="s">
        <v>77</v>
      </c>
      <c r="AJ64" s="158" t="s">
        <v>209</v>
      </c>
      <c r="AK64" s="158">
        <v>7.5250000000000004</v>
      </c>
      <c r="AL64" s="158" t="s">
        <v>222</v>
      </c>
      <c r="AM64" s="158">
        <v>41</v>
      </c>
      <c r="AN64" s="158">
        <v>-70</v>
      </c>
      <c r="AO64" s="158" t="s">
        <v>220</v>
      </c>
      <c r="AP64" s="9" t="s">
        <v>221</v>
      </c>
    </row>
    <row r="65" spans="1:55" x14ac:dyDescent="0.25">
      <c r="A65" s="159" t="s">
        <v>80</v>
      </c>
      <c r="B65" s="178" t="s">
        <v>167</v>
      </c>
      <c r="C65" s="179" t="s">
        <v>168</v>
      </c>
      <c r="D65" s="180" t="s">
        <v>169</v>
      </c>
      <c r="E65" s="95" t="s">
        <v>224</v>
      </c>
      <c r="F65" s="158" t="s">
        <v>97</v>
      </c>
      <c r="G65" s="158" t="s">
        <v>216</v>
      </c>
      <c r="H65" s="158" t="s">
        <v>182</v>
      </c>
      <c r="I65" s="158" t="s">
        <v>182</v>
      </c>
      <c r="J65" s="158">
        <v>20</v>
      </c>
      <c r="K65" s="158">
        <f t="shared" si="7"/>
        <v>20</v>
      </c>
      <c r="L65" s="158"/>
      <c r="M65" s="158" t="s">
        <v>52</v>
      </c>
      <c r="N65" s="158">
        <v>34.700000000000003</v>
      </c>
      <c r="O65" s="158" t="s">
        <v>55</v>
      </c>
      <c r="P65" s="158" t="s">
        <v>53</v>
      </c>
      <c r="Q65" s="158">
        <f t="shared" si="10"/>
        <v>34.700000000000003</v>
      </c>
      <c r="R65" s="158" t="str">
        <f t="shared" si="11"/>
        <v>NA</v>
      </c>
      <c r="S65" s="158">
        <v>136</v>
      </c>
      <c r="T65" s="158" t="s">
        <v>55</v>
      </c>
      <c r="U65" s="5" t="s">
        <v>217</v>
      </c>
      <c r="V65" s="158">
        <f>S65/1000</f>
        <v>0.13600000000000001</v>
      </c>
      <c r="W65" s="158" t="s">
        <v>55</v>
      </c>
      <c r="X65" s="158">
        <f t="shared" si="6"/>
        <v>3.9193083573487034E-3</v>
      </c>
      <c r="Y65" s="158" t="s">
        <v>55</v>
      </c>
      <c r="Z65" s="158">
        <v>60</v>
      </c>
      <c r="AA65" s="158" t="s">
        <v>56</v>
      </c>
      <c r="AB65" s="158" t="s">
        <v>55</v>
      </c>
      <c r="AC65" s="158" t="s">
        <v>218</v>
      </c>
      <c r="AD65" s="158" t="s">
        <v>75</v>
      </c>
      <c r="AE65" s="158" t="s">
        <v>58</v>
      </c>
      <c r="AF65" s="158" t="s">
        <v>77</v>
      </c>
      <c r="AG65" s="158" t="s">
        <v>209</v>
      </c>
      <c r="AH65" s="158" t="s">
        <v>58</v>
      </c>
      <c r="AI65" s="158">
        <v>0</v>
      </c>
      <c r="AJ65" t="s">
        <v>90</v>
      </c>
      <c r="AK65" s="158">
        <v>7.5250000000000004</v>
      </c>
      <c r="AL65" s="158" t="s">
        <v>222</v>
      </c>
      <c r="AM65" s="158">
        <v>41</v>
      </c>
      <c r="AN65" s="158">
        <v>-70</v>
      </c>
      <c r="AO65" s="158" t="s">
        <v>220</v>
      </c>
      <c r="AP65" s="9" t="s">
        <v>221</v>
      </c>
    </row>
    <row r="66" spans="1:55" x14ac:dyDescent="0.25">
      <c r="A66" s="165" t="s">
        <v>42</v>
      </c>
      <c r="B66" s="166" t="s">
        <v>119</v>
      </c>
      <c r="C66" s="188" t="s">
        <v>225</v>
      </c>
      <c r="D66" s="184" t="s">
        <v>226</v>
      </c>
      <c r="E66" s="76" t="s">
        <v>227</v>
      </c>
      <c r="F66" s="158" t="s">
        <v>73</v>
      </c>
      <c r="G66" s="158" t="s">
        <v>228</v>
      </c>
      <c r="H66" s="158" t="s">
        <v>49</v>
      </c>
      <c r="I66" s="158" t="s">
        <v>207</v>
      </c>
      <c r="J66" s="158">
        <v>24</v>
      </c>
      <c r="K66" s="158">
        <f t="shared" si="7"/>
        <v>24</v>
      </c>
      <c r="L66" s="158"/>
      <c r="M66" s="158" t="s">
        <v>52</v>
      </c>
      <c r="N66" s="158">
        <v>58.5</v>
      </c>
      <c r="O66" s="158" t="s">
        <v>55</v>
      </c>
      <c r="P66" s="158" t="s">
        <v>53</v>
      </c>
      <c r="Q66" s="158">
        <f t="shared" si="10"/>
        <v>58.5</v>
      </c>
      <c r="R66" s="158" t="str">
        <f t="shared" si="11"/>
        <v>NA</v>
      </c>
      <c r="S66" s="158">
        <v>152.69999999999999</v>
      </c>
      <c r="T66" s="158" t="s">
        <v>55</v>
      </c>
      <c r="U66" t="s">
        <v>54</v>
      </c>
      <c r="V66" s="158">
        <f>S66</f>
        <v>152.69999999999999</v>
      </c>
      <c r="W66" s="158" t="s">
        <v>55</v>
      </c>
      <c r="X66" s="158">
        <f t="shared" si="6"/>
        <v>2.6102564102564099</v>
      </c>
      <c r="Y66" s="158" t="s">
        <v>55</v>
      </c>
      <c r="Z66" s="158">
        <v>240</v>
      </c>
      <c r="AA66" s="158" t="s">
        <v>56</v>
      </c>
      <c r="AB66" s="158">
        <v>7</v>
      </c>
      <c r="AC66" s="158" t="s">
        <v>154</v>
      </c>
      <c r="AD66" s="158" t="s">
        <v>172</v>
      </c>
      <c r="AE66" s="158" t="s">
        <v>58</v>
      </c>
      <c r="AF66" s="158" t="s">
        <v>77</v>
      </c>
      <c r="AG66" s="158" t="s">
        <v>209</v>
      </c>
      <c r="AH66" s="158" t="s">
        <v>58</v>
      </c>
      <c r="AI66" s="158" t="s">
        <v>77</v>
      </c>
      <c r="AJ66" s="158" t="s">
        <v>209</v>
      </c>
      <c r="AK66" s="158">
        <v>80</v>
      </c>
      <c r="AL66" s="158"/>
      <c r="AM66" s="158">
        <v>-19</v>
      </c>
      <c r="AN66" s="158">
        <v>146</v>
      </c>
      <c r="AO66" s="4" t="s">
        <v>229</v>
      </c>
      <c r="AP66" s="1" t="s">
        <v>230</v>
      </c>
    </row>
    <row r="67" spans="1:55" x14ac:dyDescent="0.25">
      <c r="A67" s="165" t="s">
        <v>42</v>
      </c>
      <c r="B67" s="182" t="s">
        <v>69</v>
      </c>
      <c r="C67" s="183" t="s">
        <v>178</v>
      </c>
      <c r="D67" s="167" t="s">
        <v>179</v>
      </c>
      <c r="E67" s="41" t="s">
        <v>231</v>
      </c>
      <c r="F67" s="158" t="s">
        <v>73</v>
      </c>
      <c r="G67" s="158" t="s">
        <v>86</v>
      </c>
      <c r="H67" s="158" t="s">
        <v>49</v>
      </c>
      <c r="I67" s="158" t="s">
        <v>191</v>
      </c>
      <c r="J67" s="158">
        <v>18</v>
      </c>
      <c r="K67" s="158">
        <f t="shared" si="7"/>
        <v>18</v>
      </c>
      <c r="L67" s="158"/>
      <c r="M67" s="158" t="s">
        <v>52</v>
      </c>
      <c r="N67" s="158">
        <v>2.9</v>
      </c>
      <c r="O67" s="158">
        <v>0.7</v>
      </c>
      <c r="P67" s="158" t="s">
        <v>53</v>
      </c>
      <c r="Q67" s="158">
        <f t="shared" si="10"/>
        <v>2.9</v>
      </c>
      <c r="R67" s="158">
        <f t="shared" si="11"/>
        <v>0.7</v>
      </c>
      <c r="S67" s="158">
        <v>89.7</v>
      </c>
      <c r="T67" s="158">
        <v>7.6</v>
      </c>
      <c r="U67" s="12" t="s">
        <v>232</v>
      </c>
      <c r="V67" s="158">
        <f t="shared" ref="V67:W70" si="12">S67/14.0067</f>
        <v>6.4040780483625692</v>
      </c>
      <c r="W67" s="158">
        <f t="shared" si="12"/>
        <v>0.54259747121020652</v>
      </c>
      <c r="X67" s="158">
        <f t="shared" si="6"/>
        <v>2.2083027752974376</v>
      </c>
      <c r="Y67" s="158" t="s">
        <v>55</v>
      </c>
      <c r="Z67" s="158">
        <v>88</v>
      </c>
      <c r="AA67" s="158" t="s">
        <v>56</v>
      </c>
      <c r="AB67" s="158">
        <v>4</v>
      </c>
      <c r="AC67" s="158" t="s">
        <v>233</v>
      </c>
      <c r="AD67" s="158" t="s">
        <v>75</v>
      </c>
      <c r="AE67" s="158" t="s">
        <v>58</v>
      </c>
      <c r="AF67" s="158" t="s">
        <v>77</v>
      </c>
      <c r="AG67" s="158" t="s">
        <v>209</v>
      </c>
      <c r="AH67" s="158" t="s">
        <v>60</v>
      </c>
      <c r="AI67" s="158">
        <v>3</v>
      </c>
      <c r="AJ67" s="158" t="s">
        <v>61</v>
      </c>
      <c r="AK67" s="158">
        <v>100</v>
      </c>
      <c r="AL67" s="158"/>
      <c r="AM67" s="158">
        <v>64</v>
      </c>
      <c r="AN67" s="158">
        <v>44</v>
      </c>
      <c r="AO67" s="158" t="s">
        <v>234</v>
      </c>
      <c r="AP67" s="1" t="s">
        <v>235</v>
      </c>
    </row>
    <row r="68" spans="1:55" x14ac:dyDescent="0.25">
      <c r="A68" s="165" t="s">
        <v>42</v>
      </c>
      <c r="B68" s="182" t="s">
        <v>69</v>
      </c>
      <c r="C68" s="183" t="s">
        <v>178</v>
      </c>
      <c r="D68" s="167" t="s">
        <v>179</v>
      </c>
      <c r="E68" s="41" t="s">
        <v>231</v>
      </c>
      <c r="F68" s="158" t="s">
        <v>73</v>
      </c>
      <c r="G68" s="158" t="s">
        <v>86</v>
      </c>
      <c r="H68" s="158" t="s">
        <v>49</v>
      </c>
      <c r="I68" s="158" t="s">
        <v>191</v>
      </c>
      <c r="J68" s="158">
        <v>9</v>
      </c>
      <c r="K68" s="158">
        <f t="shared" si="7"/>
        <v>9</v>
      </c>
      <c r="L68" s="158"/>
      <c r="M68" s="158" t="s">
        <v>52</v>
      </c>
      <c r="N68" s="158">
        <v>4.4000000000000004</v>
      </c>
      <c r="O68" s="158">
        <v>1.1000000000000001</v>
      </c>
      <c r="P68" s="158" t="s">
        <v>53</v>
      </c>
      <c r="Q68" s="158">
        <f t="shared" si="10"/>
        <v>4.4000000000000004</v>
      </c>
      <c r="R68" s="158">
        <f t="shared" si="11"/>
        <v>1.1000000000000001</v>
      </c>
      <c r="S68" s="158">
        <v>117.4</v>
      </c>
      <c r="T68" s="158">
        <v>8.1999999999999993</v>
      </c>
      <c r="U68" s="12" t="s">
        <v>232</v>
      </c>
      <c r="V68" s="158">
        <f t="shared" si="12"/>
        <v>8.3817030421155589</v>
      </c>
      <c r="W68" s="158">
        <f t="shared" si="12"/>
        <v>0.5854341136741702</v>
      </c>
      <c r="X68" s="158">
        <f t="shared" si="6"/>
        <v>1.9049325095717178</v>
      </c>
      <c r="Y68" s="158" t="s">
        <v>55</v>
      </c>
      <c r="Z68" s="158">
        <v>88</v>
      </c>
      <c r="AA68" s="158" t="s">
        <v>56</v>
      </c>
      <c r="AB68" s="158">
        <v>4</v>
      </c>
      <c r="AC68" s="158" t="s">
        <v>233</v>
      </c>
      <c r="AD68" s="158" t="s">
        <v>75</v>
      </c>
      <c r="AE68" s="158" t="s">
        <v>58</v>
      </c>
      <c r="AF68" s="158" t="s">
        <v>77</v>
      </c>
      <c r="AG68" s="158" t="s">
        <v>209</v>
      </c>
      <c r="AH68" s="158" t="s">
        <v>60</v>
      </c>
      <c r="AI68" s="158">
        <v>3</v>
      </c>
      <c r="AJ68" s="158" t="s">
        <v>61</v>
      </c>
      <c r="AK68" s="158">
        <v>100</v>
      </c>
      <c r="AL68" s="158"/>
      <c r="AM68" s="158">
        <v>64</v>
      </c>
      <c r="AN68" s="158">
        <v>44</v>
      </c>
      <c r="AO68" s="158" t="s">
        <v>234</v>
      </c>
      <c r="AP68" s="1" t="s">
        <v>235</v>
      </c>
    </row>
    <row r="69" spans="1:55" x14ac:dyDescent="0.25">
      <c r="A69" s="165" t="s">
        <v>42</v>
      </c>
      <c r="B69" s="182" t="s">
        <v>69</v>
      </c>
      <c r="C69" s="183" t="s">
        <v>178</v>
      </c>
      <c r="D69" s="167" t="s">
        <v>179</v>
      </c>
      <c r="E69" s="41" t="s">
        <v>231</v>
      </c>
      <c r="F69" s="158" t="s">
        <v>73</v>
      </c>
      <c r="G69" s="158" t="s">
        <v>86</v>
      </c>
      <c r="H69" s="158" t="s">
        <v>49</v>
      </c>
      <c r="I69" s="158" t="s">
        <v>191</v>
      </c>
      <c r="J69" s="158">
        <v>18</v>
      </c>
      <c r="K69" s="158">
        <f t="shared" si="7"/>
        <v>18</v>
      </c>
      <c r="L69" s="158"/>
      <c r="M69" s="158" t="s">
        <v>52</v>
      </c>
      <c r="N69" s="158">
        <v>4.4000000000000004</v>
      </c>
      <c r="O69" s="158">
        <v>0.9</v>
      </c>
      <c r="P69" s="158" t="s">
        <v>53</v>
      </c>
      <c r="Q69" s="158">
        <f t="shared" si="10"/>
        <v>4.4000000000000004</v>
      </c>
      <c r="R69" s="158">
        <f t="shared" si="11"/>
        <v>0.9</v>
      </c>
      <c r="S69" s="158">
        <v>167.5</v>
      </c>
      <c r="T69" s="158">
        <v>10.199999999999999</v>
      </c>
      <c r="U69" s="12" t="s">
        <v>232</v>
      </c>
      <c r="V69" s="158">
        <f t="shared" si="12"/>
        <v>11.958562687856526</v>
      </c>
      <c r="W69" s="158">
        <f t="shared" si="12"/>
        <v>0.72822292188738236</v>
      </c>
      <c r="X69" s="158">
        <f t="shared" si="6"/>
        <v>2.7178551563310283</v>
      </c>
      <c r="Y69" s="158" t="s">
        <v>55</v>
      </c>
      <c r="Z69" s="158">
        <v>88</v>
      </c>
      <c r="AA69" s="158" t="s">
        <v>56</v>
      </c>
      <c r="AB69" s="158">
        <v>4</v>
      </c>
      <c r="AC69" s="158" t="s">
        <v>233</v>
      </c>
      <c r="AD69" s="158" t="s">
        <v>75</v>
      </c>
      <c r="AE69" s="158" t="s">
        <v>58</v>
      </c>
      <c r="AF69" s="158" t="s">
        <v>77</v>
      </c>
      <c r="AG69" s="158" t="s">
        <v>209</v>
      </c>
      <c r="AH69" s="158" t="s">
        <v>60</v>
      </c>
      <c r="AI69" s="158">
        <v>3</v>
      </c>
      <c r="AJ69" s="158" t="s">
        <v>61</v>
      </c>
      <c r="AK69" s="158">
        <v>100</v>
      </c>
      <c r="AL69" s="158"/>
      <c r="AM69" s="158">
        <v>64</v>
      </c>
      <c r="AN69" s="158">
        <v>44</v>
      </c>
      <c r="AO69" s="158" t="s">
        <v>234</v>
      </c>
      <c r="AP69" s="1" t="s">
        <v>235</v>
      </c>
    </row>
    <row r="70" spans="1:55" x14ac:dyDescent="0.25">
      <c r="A70" s="165" t="s">
        <v>42</v>
      </c>
      <c r="B70" s="182" t="s">
        <v>69</v>
      </c>
      <c r="C70" s="183" t="s">
        <v>178</v>
      </c>
      <c r="D70" s="167" t="s">
        <v>179</v>
      </c>
      <c r="E70" s="41" t="s">
        <v>231</v>
      </c>
      <c r="F70" s="158" t="s">
        <v>73</v>
      </c>
      <c r="G70" s="158" t="s">
        <v>86</v>
      </c>
      <c r="H70" s="158" t="s">
        <v>49</v>
      </c>
      <c r="I70" s="158" t="s">
        <v>191</v>
      </c>
      <c r="J70" s="158">
        <v>9</v>
      </c>
      <c r="K70" s="158">
        <f t="shared" si="7"/>
        <v>9</v>
      </c>
      <c r="L70" s="158"/>
      <c r="M70" s="158" t="s">
        <v>52</v>
      </c>
      <c r="N70" s="158">
        <v>6.3</v>
      </c>
      <c r="O70" s="158">
        <v>1.2</v>
      </c>
      <c r="P70" s="158" t="s">
        <v>53</v>
      </c>
      <c r="Q70" s="158">
        <f t="shared" si="10"/>
        <v>6.3</v>
      </c>
      <c r="R70" s="158">
        <f t="shared" si="11"/>
        <v>1.2</v>
      </c>
      <c r="S70" s="158">
        <v>204.3</v>
      </c>
      <c r="T70" s="158">
        <v>12.7</v>
      </c>
      <c r="U70" s="12" t="s">
        <v>232</v>
      </c>
      <c r="V70" s="158">
        <f t="shared" si="12"/>
        <v>14.585876758979632</v>
      </c>
      <c r="W70" s="158">
        <f t="shared" si="12"/>
        <v>0.9067089321538977</v>
      </c>
      <c r="X70" s="158">
        <f t="shared" si="6"/>
        <v>2.3152185331713704</v>
      </c>
      <c r="Y70" s="158" t="s">
        <v>55</v>
      </c>
      <c r="Z70" s="158">
        <v>88</v>
      </c>
      <c r="AA70" s="158" t="s">
        <v>56</v>
      </c>
      <c r="AB70" s="158">
        <v>4</v>
      </c>
      <c r="AC70" s="158" t="s">
        <v>233</v>
      </c>
      <c r="AD70" s="158" t="s">
        <v>75</v>
      </c>
      <c r="AE70" s="158" t="s">
        <v>58</v>
      </c>
      <c r="AF70" s="158" t="s">
        <v>77</v>
      </c>
      <c r="AG70" s="158" t="s">
        <v>209</v>
      </c>
      <c r="AH70" s="158" t="s">
        <v>60</v>
      </c>
      <c r="AI70" s="158">
        <v>3</v>
      </c>
      <c r="AJ70" s="158" t="s">
        <v>61</v>
      </c>
      <c r="AK70" s="158">
        <v>100</v>
      </c>
      <c r="AL70" s="158"/>
      <c r="AM70" s="158">
        <v>64</v>
      </c>
      <c r="AN70" s="158">
        <v>44</v>
      </c>
      <c r="AO70" s="158" t="s">
        <v>234</v>
      </c>
      <c r="AP70" s="1" t="s">
        <v>235</v>
      </c>
      <c r="BC70" s="1"/>
    </row>
    <row r="71" spans="1:55" x14ac:dyDescent="0.25">
      <c r="A71" t="s">
        <v>236</v>
      </c>
      <c r="B71" t="s">
        <v>69</v>
      </c>
      <c r="C71" t="s">
        <v>178</v>
      </c>
      <c r="D71" t="s">
        <v>237</v>
      </c>
      <c r="E71" s="2" t="s">
        <v>238</v>
      </c>
      <c r="F71" t="s">
        <v>73</v>
      </c>
      <c r="G71" t="s">
        <v>239</v>
      </c>
      <c r="H71" t="s">
        <v>240</v>
      </c>
      <c r="I71" t="s">
        <v>241</v>
      </c>
      <c r="J71">
        <v>10</v>
      </c>
      <c r="K71">
        <v>10</v>
      </c>
      <c r="M71" t="s">
        <v>242</v>
      </c>
      <c r="N71" t="s">
        <v>55</v>
      </c>
      <c r="O71" t="s">
        <v>55</v>
      </c>
      <c r="P71" s="158" t="s">
        <v>53</v>
      </c>
      <c r="Q71" t="s">
        <v>55</v>
      </c>
      <c r="R71" t="s">
        <v>55</v>
      </c>
      <c r="S71" t="s">
        <v>55</v>
      </c>
      <c r="T71" t="s">
        <v>55</v>
      </c>
      <c r="U71" t="s">
        <v>54</v>
      </c>
      <c r="V71" t="s">
        <v>55</v>
      </c>
      <c r="W71" t="s">
        <v>55</v>
      </c>
      <c r="X71" s="158">
        <v>0.26</v>
      </c>
      <c r="Y71" s="158">
        <v>0.03</v>
      </c>
      <c r="Z71" s="158">
        <v>16.7</v>
      </c>
      <c r="AA71" s="158" t="s">
        <v>56</v>
      </c>
      <c r="AB71" s="158">
        <v>7</v>
      </c>
      <c r="AC71" s="158" t="s">
        <v>243</v>
      </c>
      <c r="AD71" t="s">
        <v>55</v>
      </c>
      <c r="AE71" t="s">
        <v>58</v>
      </c>
      <c r="AF71" t="s">
        <v>58</v>
      </c>
      <c r="AG71" t="s">
        <v>76</v>
      </c>
      <c r="AH71" t="s">
        <v>58</v>
      </c>
      <c r="AI71" t="s">
        <v>77</v>
      </c>
      <c r="AJ71" t="s">
        <v>76</v>
      </c>
      <c r="AK71">
        <v>40</v>
      </c>
      <c r="AM71">
        <v>63</v>
      </c>
      <c r="AN71">
        <v>8</v>
      </c>
      <c r="AO71" s="4" t="s">
        <v>244</v>
      </c>
      <c r="AP71" s="1" t="s">
        <v>245</v>
      </c>
    </row>
    <row r="72" spans="1:55" x14ac:dyDescent="0.25">
      <c r="A72" t="s">
        <v>236</v>
      </c>
      <c r="B72" t="s">
        <v>69</v>
      </c>
      <c r="C72" t="s">
        <v>178</v>
      </c>
      <c r="D72" t="s">
        <v>237</v>
      </c>
      <c r="E72" s="2" t="s">
        <v>238</v>
      </c>
      <c r="F72" t="s">
        <v>73</v>
      </c>
      <c r="G72" t="s">
        <v>239</v>
      </c>
      <c r="H72" t="s">
        <v>240</v>
      </c>
      <c r="I72" t="s">
        <v>241</v>
      </c>
      <c r="J72">
        <v>10</v>
      </c>
      <c r="K72">
        <v>10</v>
      </c>
      <c r="M72" t="s">
        <v>242</v>
      </c>
      <c r="N72" t="s">
        <v>55</v>
      </c>
      <c r="O72" t="s">
        <v>55</v>
      </c>
      <c r="P72" s="158" t="s">
        <v>53</v>
      </c>
      <c r="Q72" t="s">
        <v>55</v>
      </c>
      <c r="R72" t="s">
        <v>55</v>
      </c>
      <c r="S72" t="s">
        <v>55</v>
      </c>
      <c r="T72" t="s">
        <v>55</v>
      </c>
      <c r="U72" t="s">
        <v>54</v>
      </c>
      <c r="V72" t="s">
        <v>55</v>
      </c>
      <c r="W72" t="s">
        <v>55</v>
      </c>
      <c r="X72" s="158">
        <v>0.41</v>
      </c>
      <c r="Y72" s="158">
        <v>0.03</v>
      </c>
      <c r="Z72" s="158">
        <v>18.5</v>
      </c>
      <c r="AA72" s="158" t="s">
        <v>56</v>
      </c>
      <c r="AB72" s="158">
        <v>7</v>
      </c>
      <c r="AC72" s="158" t="s">
        <v>246</v>
      </c>
      <c r="AD72" t="s">
        <v>55</v>
      </c>
      <c r="AE72" t="s">
        <v>58</v>
      </c>
      <c r="AF72" t="s">
        <v>58</v>
      </c>
      <c r="AG72" t="s">
        <v>76</v>
      </c>
      <c r="AH72" t="s">
        <v>58</v>
      </c>
      <c r="AI72" t="s">
        <v>77</v>
      </c>
      <c r="AJ72" t="s">
        <v>76</v>
      </c>
      <c r="AK72">
        <v>40</v>
      </c>
      <c r="AM72">
        <v>63</v>
      </c>
      <c r="AN72">
        <v>8</v>
      </c>
      <c r="AO72" s="4" t="s">
        <v>244</v>
      </c>
      <c r="AP72" s="1" t="s">
        <v>245</v>
      </c>
    </row>
    <row r="73" spans="1:55" x14ac:dyDescent="0.25">
      <c r="A73" s="165" t="s">
        <v>42</v>
      </c>
      <c r="B73" s="182" t="s">
        <v>69</v>
      </c>
      <c r="C73" s="183" t="s">
        <v>178</v>
      </c>
      <c r="D73" s="183" t="s">
        <v>247</v>
      </c>
      <c r="E73" s="38" t="s">
        <v>248</v>
      </c>
      <c r="F73" s="158" t="s">
        <v>73</v>
      </c>
      <c r="G73" s="158" t="s">
        <v>86</v>
      </c>
      <c r="H73" s="158" t="s">
        <v>49</v>
      </c>
      <c r="I73" t="s">
        <v>55</v>
      </c>
      <c r="J73" t="s">
        <v>249</v>
      </c>
      <c r="K73">
        <v>15.5</v>
      </c>
      <c r="M73" s="158" t="s">
        <v>52</v>
      </c>
      <c r="N73">
        <v>4.3</v>
      </c>
      <c r="O73" t="s">
        <v>55</v>
      </c>
      <c r="P73" s="158" t="s">
        <v>53</v>
      </c>
      <c r="Q73" s="158">
        <f t="shared" ref="Q73:R75" si="13">N73</f>
        <v>4.3</v>
      </c>
      <c r="R73" s="158" t="str">
        <f t="shared" si="13"/>
        <v>NA</v>
      </c>
      <c r="S73">
        <v>1.7</v>
      </c>
      <c r="T73" t="s">
        <v>55</v>
      </c>
      <c r="U73" s="221" t="s">
        <v>250</v>
      </c>
      <c r="V73" s="158">
        <f>S73*(1/0.168)</f>
        <v>10.119047619047617</v>
      </c>
      <c r="W73" s="158" t="s">
        <v>55</v>
      </c>
      <c r="X73" s="158">
        <f t="shared" ref="X73:X104" si="14">V73/Q73</f>
        <v>2.3532668881506087</v>
      </c>
      <c r="Y73" s="158" t="s">
        <v>55</v>
      </c>
      <c r="Z73" s="158">
        <v>30</v>
      </c>
      <c r="AA73" s="158" t="s">
        <v>56</v>
      </c>
      <c r="AB73" s="158" t="s">
        <v>55</v>
      </c>
      <c r="AC73" s="158" t="s">
        <v>251</v>
      </c>
      <c r="AD73" t="s">
        <v>75</v>
      </c>
      <c r="AE73" s="158" t="s">
        <v>58</v>
      </c>
      <c r="AF73" s="158" t="s">
        <v>77</v>
      </c>
      <c r="AG73" s="158" t="s">
        <v>209</v>
      </c>
      <c r="AH73" t="s">
        <v>58</v>
      </c>
      <c r="AI73" t="s">
        <v>77</v>
      </c>
      <c r="AJ73" s="158" t="s">
        <v>209</v>
      </c>
      <c r="AK73" s="158" t="s">
        <v>55</v>
      </c>
      <c r="AM73">
        <v>33</v>
      </c>
      <c r="AN73">
        <v>-117</v>
      </c>
      <c r="AO73" t="s">
        <v>252</v>
      </c>
      <c r="AP73" s="1" t="s">
        <v>253</v>
      </c>
    </row>
    <row r="74" spans="1:55" x14ac:dyDescent="0.25">
      <c r="A74" s="165" t="s">
        <v>42</v>
      </c>
      <c r="B74" s="182" t="s">
        <v>69</v>
      </c>
      <c r="C74" s="183" t="s">
        <v>178</v>
      </c>
      <c r="D74" s="183" t="s">
        <v>247</v>
      </c>
      <c r="E74" s="38" t="s">
        <v>248</v>
      </c>
      <c r="F74" s="158" t="s">
        <v>73</v>
      </c>
      <c r="G74" s="158" t="s">
        <v>86</v>
      </c>
      <c r="H74" s="158" t="s">
        <v>49</v>
      </c>
      <c r="I74" t="s">
        <v>55</v>
      </c>
      <c r="J74" t="s">
        <v>249</v>
      </c>
      <c r="K74">
        <v>15.5</v>
      </c>
      <c r="M74" s="158" t="s">
        <v>52</v>
      </c>
      <c r="N74">
        <v>14.5</v>
      </c>
      <c r="O74" t="s">
        <v>55</v>
      </c>
      <c r="P74" s="158" t="s">
        <v>53</v>
      </c>
      <c r="Q74" s="158">
        <f t="shared" si="13"/>
        <v>14.5</v>
      </c>
      <c r="R74" s="158" t="str">
        <f t="shared" si="13"/>
        <v>NA</v>
      </c>
      <c r="S74">
        <v>2.7</v>
      </c>
      <c r="T74" t="s">
        <v>55</v>
      </c>
      <c r="U74" s="221" t="s">
        <v>250</v>
      </c>
      <c r="V74" s="158">
        <f>S74*(1/0.168)</f>
        <v>16.071428571428569</v>
      </c>
      <c r="W74" s="158" t="s">
        <v>55</v>
      </c>
      <c r="X74" s="158">
        <f t="shared" si="14"/>
        <v>1.1083743842364531</v>
      </c>
      <c r="Y74" s="158" t="s">
        <v>55</v>
      </c>
      <c r="Z74" s="158">
        <v>30</v>
      </c>
      <c r="AA74" s="158" t="s">
        <v>56</v>
      </c>
      <c r="AB74" s="158" t="s">
        <v>55</v>
      </c>
      <c r="AC74" s="158" t="s">
        <v>251</v>
      </c>
      <c r="AD74" t="s">
        <v>75</v>
      </c>
      <c r="AE74" s="158" t="s">
        <v>58</v>
      </c>
      <c r="AF74" s="158" t="s">
        <v>77</v>
      </c>
      <c r="AG74" s="158" t="s">
        <v>209</v>
      </c>
      <c r="AH74" t="s">
        <v>58</v>
      </c>
      <c r="AI74" t="s">
        <v>77</v>
      </c>
      <c r="AJ74" s="158" t="s">
        <v>209</v>
      </c>
      <c r="AK74" s="158" t="s">
        <v>55</v>
      </c>
      <c r="AM74">
        <v>33</v>
      </c>
      <c r="AN74">
        <v>-117</v>
      </c>
      <c r="AO74" t="s">
        <v>252</v>
      </c>
      <c r="AP74" s="1" t="s">
        <v>253</v>
      </c>
    </row>
    <row r="75" spans="1:55" x14ac:dyDescent="0.25">
      <c r="A75" s="165" t="s">
        <v>42</v>
      </c>
      <c r="B75" s="166" t="s">
        <v>119</v>
      </c>
      <c r="C75" s="72" t="s">
        <v>120</v>
      </c>
      <c r="D75" s="189" t="s">
        <v>161</v>
      </c>
      <c r="E75" s="39" t="s">
        <v>254</v>
      </c>
      <c r="F75" s="158" t="s">
        <v>73</v>
      </c>
      <c r="G75" s="158" t="s">
        <v>228</v>
      </c>
      <c r="H75" s="158" t="s">
        <v>55</v>
      </c>
      <c r="I75" s="158" t="s">
        <v>55</v>
      </c>
      <c r="J75" s="158">
        <v>15</v>
      </c>
      <c r="K75" s="158">
        <f t="shared" ref="K75:K89" si="15">J75</f>
        <v>15</v>
      </c>
      <c r="L75" s="158"/>
      <c r="M75" s="158" t="s">
        <v>52</v>
      </c>
      <c r="N75" s="158">
        <v>714</v>
      </c>
      <c r="O75" s="158" t="s">
        <v>55</v>
      </c>
      <c r="P75" s="158" t="s">
        <v>53</v>
      </c>
      <c r="Q75" s="158">
        <f t="shared" si="13"/>
        <v>714</v>
      </c>
      <c r="R75" s="158" t="str">
        <f t="shared" si="13"/>
        <v>NA</v>
      </c>
      <c r="S75" s="158">
        <v>4.4000000000000004</v>
      </c>
      <c r="T75" s="158" t="s">
        <v>55</v>
      </c>
      <c r="U75" s="51" t="s">
        <v>255</v>
      </c>
      <c r="V75" s="158">
        <f>S75*(1/0.255)</f>
        <v>17.254901960784313</v>
      </c>
      <c r="W75" s="158" t="s">
        <v>55</v>
      </c>
      <c r="X75" s="158">
        <f t="shared" si="14"/>
        <v>2.4166529356840775E-2</v>
      </c>
      <c r="Y75" s="158" t="s">
        <v>55</v>
      </c>
      <c r="Z75" s="158">
        <v>1000</v>
      </c>
      <c r="AA75" s="158" t="s">
        <v>56</v>
      </c>
      <c r="AB75" s="158" t="s">
        <v>55</v>
      </c>
      <c r="AC75" s="158" t="s">
        <v>251</v>
      </c>
      <c r="AD75" s="158" t="s">
        <v>75</v>
      </c>
      <c r="AE75" s="158" t="s">
        <v>58</v>
      </c>
      <c r="AF75" s="158" t="s">
        <v>77</v>
      </c>
      <c r="AG75" s="158" t="s">
        <v>209</v>
      </c>
      <c r="AH75" s="158" t="s">
        <v>60</v>
      </c>
      <c r="AI75" s="158" t="s">
        <v>256</v>
      </c>
      <c r="AJ75" s="158" t="s">
        <v>174</v>
      </c>
      <c r="AK75" s="158">
        <v>100</v>
      </c>
      <c r="AL75" s="158"/>
      <c r="AM75" s="158">
        <v>54</v>
      </c>
      <c r="AN75" s="158">
        <v>-5</v>
      </c>
      <c r="AO75" s="4" t="s">
        <v>257</v>
      </c>
      <c r="AP75" s="1" t="s">
        <v>258</v>
      </c>
    </row>
    <row r="76" spans="1:55" x14ac:dyDescent="0.25">
      <c r="A76" s="172" t="s">
        <v>109</v>
      </c>
      <c r="B76" s="190" t="s">
        <v>110</v>
      </c>
      <c r="C76" s="163" t="s">
        <v>111</v>
      </c>
      <c r="D76" s="191" t="s">
        <v>112</v>
      </c>
      <c r="E76" s="33" t="s">
        <v>259</v>
      </c>
      <c r="F76" s="158" t="s">
        <v>108</v>
      </c>
      <c r="G76" s="158" t="s">
        <v>260</v>
      </c>
      <c r="H76" s="158" t="s">
        <v>49</v>
      </c>
      <c r="I76" s="158" t="s">
        <v>55</v>
      </c>
      <c r="J76" s="158">
        <v>23</v>
      </c>
      <c r="K76" s="158">
        <f t="shared" si="15"/>
        <v>23</v>
      </c>
      <c r="L76" s="158"/>
      <c r="M76" s="158" t="s">
        <v>52</v>
      </c>
      <c r="N76" s="158">
        <v>20</v>
      </c>
      <c r="O76" s="158" t="s">
        <v>55</v>
      </c>
      <c r="P76" s="190" t="s">
        <v>261</v>
      </c>
      <c r="Q76" s="158">
        <f>(N76/14.0067)</f>
        <v>1.4278880821321225</v>
      </c>
      <c r="R76" s="158" t="s">
        <v>55</v>
      </c>
      <c r="S76" s="158">
        <v>590</v>
      </c>
      <c r="T76" s="158" t="s">
        <v>55</v>
      </c>
      <c r="U76" s="12" t="s">
        <v>232</v>
      </c>
      <c r="V76" s="158">
        <f>S76/14.0067</f>
        <v>42.122698422897614</v>
      </c>
      <c r="W76" s="158" t="s">
        <v>55</v>
      </c>
      <c r="X76" s="158">
        <f t="shared" si="14"/>
        <v>29.5</v>
      </c>
      <c r="Y76" s="158" t="s">
        <v>55</v>
      </c>
      <c r="Z76" s="158">
        <v>357</v>
      </c>
      <c r="AA76" s="158" t="s">
        <v>56</v>
      </c>
      <c r="AB76" s="158">
        <v>5</v>
      </c>
      <c r="AC76" s="158" t="s">
        <v>154</v>
      </c>
      <c r="AD76" s="158" t="s">
        <v>262</v>
      </c>
      <c r="AE76" s="158" t="s">
        <v>60</v>
      </c>
      <c r="AF76" s="158" t="s">
        <v>173</v>
      </c>
      <c r="AG76" s="158" t="s">
        <v>174</v>
      </c>
      <c r="AH76" s="158" t="s">
        <v>60</v>
      </c>
      <c r="AI76" s="158">
        <v>5.2647000000000004</v>
      </c>
      <c r="AJ76" s="158" t="s">
        <v>61</v>
      </c>
      <c r="AK76" s="158">
        <f>(270+450)/2</f>
        <v>360</v>
      </c>
      <c r="AL76" s="158"/>
      <c r="AM76" s="158">
        <v>-32</v>
      </c>
      <c r="AN76" s="158">
        <v>115</v>
      </c>
      <c r="AO76" s="4" t="s">
        <v>263</v>
      </c>
      <c r="AP76" s="3" t="s">
        <v>264</v>
      </c>
    </row>
    <row r="77" spans="1:55" x14ac:dyDescent="0.25">
      <c r="A77" s="159" t="s">
        <v>80</v>
      </c>
      <c r="B77" s="168" t="s">
        <v>199</v>
      </c>
      <c r="C77" s="164" t="s">
        <v>200</v>
      </c>
      <c r="D77" s="186" t="s">
        <v>201</v>
      </c>
      <c r="E77" s="82" t="s">
        <v>202</v>
      </c>
      <c r="F77" s="158" t="s">
        <v>97</v>
      </c>
      <c r="G77" s="158" t="s">
        <v>216</v>
      </c>
      <c r="H77" s="158" t="s">
        <v>182</v>
      </c>
      <c r="I77" s="158" t="s">
        <v>182</v>
      </c>
      <c r="J77" s="158">
        <v>26</v>
      </c>
      <c r="K77" s="158">
        <f t="shared" si="15"/>
        <v>26</v>
      </c>
      <c r="L77" s="158"/>
      <c r="M77" s="158" t="s">
        <v>52</v>
      </c>
      <c r="N77" s="158">
        <v>4.9000000000000004</v>
      </c>
      <c r="O77" s="158">
        <v>3.9</v>
      </c>
      <c r="P77" s="222" t="s">
        <v>265</v>
      </c>
      <c r="Q77" s="158">
        <f t="shared" ref="Q77:Q111" si="16">N77</f>
        <v>4.9000000000000004</v>
      </c>
      <c r="R77" s="158">
        <f>O77/14.0067</f>
        <v>0.27843817601576387</v>
      </c>
      <c r="S77" s="158">
        <v>475</v>
      </c>
      <c r="T77" s="158">
        <v>132</v>
      </c>
      <c r="U77" s="57" t="s">
        <v>266</v>
      </c>
      <c r="V77" s="158">
        <f>(S77/1000)*60</f>
        <v>28.5</v>
      </c>
      <c r="W77" s="158">
        <f>((T77/14.0067)/1000)*60</f>
        <v>0.56544368052432048</v>
      </c>
      <c r="X77" s="158">
        <f t="shared" si="14"/>
        <v>5.8163265306122449</v>
      </c>
      <c r="Y77" s="158" t="s">
        <v>55</v>
      </c>
      <c r="Z77" s="158">
        <v>2.14</v>
      </c>
      <c r="AA77" s="158" t="s">
        <v>56</v>
      </c>
      <c r="AB77" s="158" t="s">
        <v>55</v>
      </c>
      <c r="AC77" s="158" t="s">
        <v>267</v>
      </c>
      <c r="AD77" s="158" t="s">
        <v>172</v>
      </c>
      <c r="AE77" s="158" t="s">
        <v>58</v>
      </c>
      <c r="AF77" s="158" t="s">
        <v>77</v>
      </c>
      <c r="AG77" s="158" t="s">
        <v>209</v>
      </c>
      <c r="AH77" s="158" t="s">
        <v>58</v>
      </c>
      <c r="AI77" s="158" t="s">
        <v>77</v>
      </c>
      <c r="AJ77" s="158" t="s">
        <v>209</v>
      </c>
      <c r="AK77" s="158">
        <v>43</v>
      </c>
      <c r="AL77" s="158">
        <v>20</v>
      </c>
      <c r="AM77" s="158">
        <v>45</v>
      </c>
      <c r="AN77" s="158">
        <v>-64</v>
      </c>
      <c r="AO77" s="158" t="s">
        <v>268</v>
      </c>
      <c r="AP77" s="9" t="s">
        <v>269</v>
      </c>
    </row>
    <row r="78" spans="1:55" x14ac:dyDescent="0.25">
      <c r="A78" s="165" t="s">
        <v>42</v>
      </c>
      <c r="B78" s="182" t="s">
        <v>69</v>
      </c>
      <c r="C78" s="183" t="s">
        <v>178</v>
      </c>
      <c r="D78" s="183" t="s">
        <v>247</v>
      </c>
      <c r="E78" s="38" t="s">
        <v>248</v>
      </c>
      <c r="F78" s="158" t="s">
        <v>73</v>
      </c>
      <c r="G78" s="158" t="s">
        <v>181</v>
      </c>
      <c r="H78" s="158" t="s">
        <v>49</v>
      </c>
      <c r="I78" s="158" t="s">
        <v>55</v>
      </c>
      <c r="J78" s="158">
        <v>16</v>
      </c>
      <c r="K78" s="158">
        <f t="shared" si="15"/>
        <v>16</v>
      </c>
      <c r="L78" s="158"/>
      <c r="M78" s="158" t="s">
        <v>52</v>
      </c>
      <c r="N78" s="158">
        <v>8.6999999999999993</v>
      </c>
      <c r="O78" s="158">
        <v>1.6</v>
      </c>
      <c r="P78" s="222" t="s">
        <v>265</v>
      </c>
      <c r="Q78" s="158">
        <f t="shared" si="16"/>
        <v>8.6999999999999993</v>
      </c>
      <c r="R78" s="158">
        <f>O78/14.0067</f>
        <v>0.1142310465705698</v>
      </c>
      <c r="S78" s="158">
        <v>373</v>
      </c>
      <c r="T78" s="158">
        <v>27</v>
      </c>
      <c r="U78" s="57" t="s">
        <v>266</v>
      </c>
      <c r="V78" s="158">
        <f>(S78/1000)*60</f>
        <v>22.38</v>
      </c>
      <c r="W78" s="158">
        <f>((T78/14.0067)/1000)*60</f>
        <v>0.11565893465270191</v>
      </c>
      <c r="X78" s="158">
        <f t="shared" si="14"/>
        <v>2.5724137931034483</v>
      </c>
      <c r="Y78" s="158" t="s">
        <v>55</v>
      </c>
      <c r="Z78" s="158">
        <v>2.14</v>
      </c>
      <c r="AA78" s="158" t="s">
        <v>56</v>
      </c>
      <c r="AB78" s="158" t="s">
        <v>55</v>
      </c>
      <c r="AC78" s="158" t="s">
        <v>267</v>
      </c>
      <c r="AD78" s="158" t="s">
        <v>172</v>
      </c>
      <c r="AE78" s="158" t="s">
        <v>58</v>
      </c>
      <c r="AF78" s="158" t="s">
        <v>77</v>
      </c>
      <c r="AG78" s="158" t="s">
        <v>209</v>
      </c>
      <c r="AH78" s="158" t="s">
        <v>58</v>
      </c>
      <c r="AI78" s="158" t="s">
        <v>77</v>
      </c>
      <c r="AJ78" s="158" t="s">
        <v>209</v>
      </c>
      <c r="AK78" s="158">
        <v>43</v>
      </c>
      <c r="AL78" s="158">
        <v>20</v>
      </c>
      <c r="AM78" s="158">
        <v>39</v>
      </c>
      <c r="AN78" s="158">
        <v>-64</v>
      </c>
      <c r="AO78" s="158" t="s">
        <v>268</v>
      </c>
      <c r="AP78" s="9" t="s">
        <v>269</v>
      </c>
    </row>
    <row r="79" spans="1:55" x14ac:dyDescent="0.25">
      <c r="A79" s="165" t="s">
        <v>42</v>
      </c>
      <c r="B79" s="182" t="s">
        <v>69</v>
      </c>
      <c r="C79" s="183" t="s">
        <v>178</v>
      </c>
      <c r="D79" s="183" t="s">
        <v>247</v>
      </c>
      <c r="E79" s="38" t="s">
        <v>248</v>
      </c>
      <c r="F79" s="158" t="s">
        <v>73</v>
      </c>
      <c r="G79" s="158" t="s">
        <v>181</v>
      </c>
      <c r="H79" s="158" t="s">
        <v>49</v>
      </c>
      <c r="I79" s="158" t="s">
        <v>55</v>
      </c>
      <c r="J79" s="158">
        <v>16</v>
      </c>
      <c r="K79" s="158">
        <f t="shared" si="15"/>
        <v>16</v>
      </c>
      <c r="L79" s="158"/>
      <c r="M79" s="158" t="s">
        <v>52</v>
      </c>
      <c r="N79" s="158">
        <v>13.1</v>
      </c>
      <c r="O79" s="158">
        <v>1.6</v>
      </c>
      <c r="P79" s="222" t="s">
        <v>265</v>
      </c>
      <c r="Q79" s="158">
        <f t="shared" si="16"/>
        <v>13.1</v>
      </c>
      <c r="R79" s="158">
        <f>O79/14.0067</f>
        <v>0.1142310465705698</v>
      </c>
      <c r="S79" s="158">
        <v>508</v>
      </c>
      <c r="T79" s="158">
        <v>28</v>
      </c>
      <c r="U79" s="57" t="s">
        <v>266</v>
      </c>
      <c r="V79" s="158">
        <f>(S79/1000)*60</f>
        <v>30.48</v>
      </c>
      <c r="W79" s="158">
        <f>((T79/14.0067)/1000)*60</f>
        <v>0.11994259889909829</v>
      </c>
      <c r="X79" s="158">
        <f t="shared" si="14"/>
        <v>2.3267175572519085</v>
      </c>
      <c r="Y79" s="158" t="s">
        <v>55</v>
      </c>
      <c r="Z79" s="158">
        <v>2.14</v>
      </c>
      <c r="AA79" s="158" t="s">
        <v>56</v>
      </c>
      <c r="AB79" s="158" t="s">
        <v>55</v>
      </c>
      <c r="AC79" s="158" t="s">
        <v>267</v>
      </c>
      <c r="AD79" s="158" t="s">
        <v>172</v>
      </c>
      <c r="AE79" s="158" t="s">
        <v>58</v>
      </c>
      <c r="AF79" s="158" t="s">
        <v>77</v>
      </c>
      <c r="AG79" s="158" t="s">
        <v>209</v>
      </c>
      <c r="AH79" s="158" t="s">
        <v>58</v>
      </c>
      <c r="AI79" s="158" t="s">
        <v>77</v>
      </c>
      <c r="AJ79" s="158" t="s">
        <v>209</v>
      </c>
      <c r="AK79" s="158">
        <v>43</v>
      </c>
      <c r="AL79" s="158">
        <v>20</v>
      </c>
      <c r="AM79" s="158">
        <v>39</v>
      </c>
      <c r="AN79" s="158">
        <v>-64</v>
      </c>
      <c r="AO79" s="158" t="s">
        <v>268</v>
      </c>
      <c r="AP79" s="9" t="s">
        <v>269</v>
      </c>
    </row>
    <row r="80" spans="1:55" x14ac:dyDescent="0.25">
      <c r="A80" s="165" t="s">
        <v>42</v>
      </c>
      <c r="B80" s="166" t="s">
        <v>119</v>
      </c>
      <c r="C80" s="188" t="s">
        <v>225</v>
      </c>
      <c r="D80" s="184" t="s">
        <v>226</v>
      </c>
      <c r="E80" s="42" t="s">
        <v>270</v>
      </c>
      <c r="F80" s="158" t="s">
        <v>73</v>
      </c>
      <c r="G80" s="158" t="s">
        <v>216</v>
      </c>
      <c r="H80" s="158" t="s">
        <v>182</v>
      </c>
      <c r="I80" s="158" t="s">
        <v>182</v>
      </c>
      <c r="J80" s="158">
        <v>23</v>
      </c>
      <c r="K80" s="158">
        <f t="shared" si="15"/>
        <v>23</v>
      </c>
      <c r="L80" s="158"/>
      <c r="M80" s="158" t="s">
        <v>52</v>
      </c>
      <c r="N80" s="158">
        <v>50.04</v>
      </c>
      <c r="O80" s="158">
        <v>5.51</v>
      </c>
      <c r="P80" s="158" t="s">
        <v>53</v>
      </c>
      <c r="Q80" s="158">
        <f t="shared" si="16"/>
        <v>50.04</v>
      </c>
      <c r="R80" s="158">
        <f t="shared" ref="R80:R111" si="17">O80</f>
        <v>5.51</v>
      </c>
      <c r="S80" s="158">
        <v>13.52</v>
      </c>
      <c r="T80" s="158">
        <v>0.56999999999999995</v>
      </c>
      <c r="U80" t="s">
        <v>54</v>
      </c>
      <c r="V80" s="158">
        <f t="shared" ref="V80:V100" si="18">S80</f>
        <v>13.52</v>
      </c>
      <c r="W80" s="158">
        <f t="shared" ref="W80:W100" si="19">T80</f>
        <v>0.56999999999999995</v>
      </c>
      <c r="X80" s="158">
        <f t="shared" si="14"/>
        <v>0.27018385291766589</v>
      </c>
      <c r="Y80" s="158" t="s">
        <v>55</v>
      </c>
      <c r="Z80" s="158">
        <v>150</v>
      </c>
      <c r="AA80" s="158" t="s">
        <v>56</v>
      </c>
      <c r="AB80" s="158">
        <v>6</v>
      </c>
      <c r="AC80" s="158" t="s">
        <v>154</v>
      </c>
      <c r="AD80" s="158" t="s">
        <v>172</v>
      </c>
      <c r="AE80" s="158" t="s">
        <v>58</v>
      </c>
      <c r="AF80" s="158" t="s">
        <v>271</v>
      </c>
      <c r="AG80" t="s">
        <v>208</v>
      </c>
      <c r="AH80" s="158" t="s">
        <v>60</v>
      </c>
      <c r="AI80" s="158">
        <v>30</v>
      </c>
      <c r="AJ80" s="158" t="s">
        <v>61</v>
      </c>
      <c r="AK80" s="158">
        <v>50</v>
      </c>
      <c r="AL80" s="158"/>
      <c r="AM80" s="158">
        <v>22</v>
      </c>
      <c r="AN80" s="158">
        <v>114</v>
      </c>
      <c r="AO80" s="4" t="s">
        <v>272</v>
      </c>
      <c r="AP80" s="1" t="s">
        <v>273</v>
      </c>
    </row>
    <row r="81" spans="1:42" x14ac:dyDescent="0.25">
      <c r="A81" s="165" t="s">
        <v>42</v>
      </c>
      <c r="B81" s="166" t="s">
        <v>119</v>
      </c>
      <c r="C81" s="188" t="s">
        <v>225</v>
      </c>
      <c r="D81" s="184" t="s">
        <v>226</v>
      </c>
      <c r="E81" s="42" t="s">
        <v>270</v>
      </c>
      <c r="F81" s="158" t="s">
        <v>73</v>
      </c>
      <c r="G81" s="158" t="s">
        <v>216</v>
      </c>
      <c r="H81" s="158" t="s">
        <v>182</v>
      </c>
      <c r="I81" s="158" t="s">
        <v>182</v>
      </c>
      <c r="J81" s="158">
        <v>23</v>
      </c>
      <c r="K81" s="158">
        <f t="shared" si="15"/>
        <v>23</v>
      </c>
      <c r="L81" s="158"/>
      <c r="M81" s="158" t="s">
        <v>52</v>
      </c>
      <c r="N81" s="158">
        <v>113.18</v>
      </c>
      <c r="O81" s="158">
        <v>10.06</v>
      </c>
      <c r="P81" s="158" t="s">
        <v>53</v>
      </c>
      <c r="Q81" s="158">
        <f t="shared" si="16"/>
        <v>113.18</v>
      </c>
      <c r="R81" s="158">
        <f t="shared" si="17"/>
        <v>10.06</v>
      </c>
      <c r="S81" s="158">
        <v>69.8</v>
      </c>
      <c r="T81" s="158">
        <v>3.45</v>
      </c>
      <c r="U81" t="s">
        <v>54</v>
      </c>
      <c r="V81" s="158">
        <f t="shared" si="18"/>
        <v>69.8</v>
      </c>
      <c r="W81" s="158">
        <f t="shared" si="19"/>
        <v>3.45</v>
      </c>
      <c r="X81" s="158">
        <f t="shared" si="14"/>
        <v>0.61671673440537189</v>
      </c>
      <c r="Y81" s="158" t="s">
        <v>55</v>
      </c>
      <c r="Z81" s="158">
        <v>150</v>
      </c>
      <c r="AA81" s="158" t="s">
        <v>56</v>
      </c>
      <c r="AB81" s="158">
        <v>6</v>
      </c>
      <c r="AC81" s="158" t="s">
        <v>154</v>
      </c>
      <c r="AD81" s="158" t="s">
        <v>172</v>
      </c>
      <c r="AE81" s="158" t="s">
        <v>58</v>
      </c>
      <c r="AF81" s="158" t="s">
        <v>271</v>
      </c>
      <c r="AG81" t="s">
        <v>208</v>
      </c>
      <c r="AH81" s="158" t="s">
        <v>60</v>
      </c>
      <c r="AI81" s="158">
        <v>30</v>
      </c>
      <c r="AJ81" s="158" t="s">
        <v>61</v>
      </c>
      <c r="AK81" s="158">
        <v>50</v>
      </c>
      <c r="AL81" s="158"/>
      <c r="AM81" s="158">
        <v>22</v>
      </c>
      <c r="AN81" s="158">
        <v>114</v>
      </c>
      <c r="AO81" s="4" t="s">
        <v>272</v>
      </c>
      <c r="AP81" s="1" t="s">
        <v>273</v>
      </c>
    </row>
    <row r="82" spans="1:42" x14ac:dyDescent="0.25">
      <c r="A82" s="172" t="s">
        <v>109</v>
      </c>
      <c r="B82" s="191" t="s">
        <v>274</v>
      </c>
      <c r="C82" s="192" t="s">
        <v>275</v>
      </c>
      <c r="D82" s="173" t="s">
        <v>276</v>
      </c>
      <c r="E82" s="89" t="s">
        <v>277</v>
      </c>
      <c r="F82" s="158" t="s">
        <v>97</v>
      </c>
      <c r="G82" s="158" t="s">
        <v>228</v>
      </c>
      <c r="H82" s="158" t="s">
        <v>182</v>
      </c>
      <c r="I82" s="158" t="s">
        <v>182</v>
      </c>
      <c r="J82" s="158">
        <v>6</v>
      </c>
      <c r="K82" s="158">
        <f t="shared" si="15"/>
        <v>6</v>
      </c>
      <c r="L82" s="158"/>
      <c r="M82" s="158" t="s">
        <v>52</v>
      </c>
      <c r="N82" s="158">
        <v>1.93</v>
      </c>
      <c r="O82" s="158">
        <v>0.5</v>
      </c>
      <c r="P82" s="158" t="s">
        <v>53</v>
      </c>
      <c r="Q82" s="158">
        <f t="shared" si="16"/>
        <v>1.93</v>
      </c>
      <c r="R82" s="158">
        <f t="shared" si="17"/>
        <v>0.5</v>
      </c>
      <c r="S82" s="158">
        <v>2.8</v>
      </c>
      <c r="T82" s="158">
        <v>0.23</v>
      </c>
      <c r="U82" t="s">
        <v>54</v>
      </c>
      <c r="V82" s="158">
        <f t="shared" si="18"/>
        <v>2.8</v>
      </c>
      <c r="W82" s="158">
        <f t="shared" si="19"/>
        <v>0.23</v>
      </c>
      <c r="X82" s="158">
        <f t="shared" si="14"/>
        <v>1.4507772020725389</v>
      </c>
      <c r="Y82" s="158" t="s">
        <v>55</v>
      </c>
      <c r="Z82" s="158">
        <v>10</v>
      </c>
      <c r="AA82" s="158" t="s">
        <v>56</v>
      </c>
      <c r="AB82" s="158">
        <v>3</v>
      </c>
      <c r="AC82" s="158" t="s">
        <v>154</v>
      </c>
      <c r="AD82" s="158" t="s">
        <v>75</v>
      </c>
      <c r="AE82" s="158" t="s">
        <v>58</v>
      </c>
      <c r="AF82" s="158" t="s">
        <v>77</v>
      </c>
      <c r="AG82" s="158" t="s">
        <v>209</v>
      </c>
      <c r="AH82" s="158" t="s">
        <v>58</v>
      </c>
      <c r="AI82" s="158">
        <v>0</v>
      </c>
      <c r="AJ82" t="s">
        <v>90</v>
      </c>
      <c r="AK82" s="158">
        <v>56</v>
      </c>
      <c r="AL82" s="158"/>
      <c r="AM82" s="158">
        <v>41</v>
      </c>
      <c r="AN82" s="158">
        <v>-71</v>
      </c>
      <c r="AO82" s="158" t="s">
        <v>278</v>
      </c>
      <c r="AP82" s="1" t="s">
        <v>279</v>
      </c>
    </row>
    <row r="83" spans="1:42" x14ac:dyDescent="0.25">
      <c r="A83" s="172" t="s">
        <v>109</v>
      </c>
      <c r="B83" s="191" t="s">
        <v>274</v>
      </c>
      <c r="C83" s="192" t="s">
        <v>275</v>
      </c>
      <c r="D83" s="173" t="s">
        <v>276</v>
      </c>
      <c r="E83" s="89" t="s">
        <v>277</v>
      </c>
      <c r="F83" s="158" t="s">
        <v>97</v>
      </c>
      <c r="G83" s="158" t="s">
        <v>228</v>
      </c>
      <c r="H83" s="158" t="s">
        <v>182</v>
      </c>
      <c r="I83" s="158" t="s">
        <v>182</v>
      </c>
      <c r="J83" s="158">
        <v>30</v>
      </c>
      <c r="K83" s="158">
        <f t="shared" si="15"/>
        <v>30</v>
      </c>
      <c r="L83" s="158"/>
      <c r="M83" s="158" t="s">
        <v>52</v>
      </c>
      <c r="N83" s="158">
        <v>1.18</v>
      </c>
      <c r="O83" s="158">
        <v>0.2</v>
      </c>
      <c r="P83" s="158" t="s">
        <v>53</v>
      </c>
      <c r="Q83" s="158">
        <f t="shared" si="16"/>
        <v>1.18</v>
      </c>
      <c r="R83" s="158">
        <f t="shared" si="17"/>
        <v>0.2</v>
      </c>
      <c r="S83" s="158">
        <v>4.87</v>
      </c>
      <c r="T83" s="158">
        <v>0.24</v>
      </c>
      <c r="U83" t="s">
        <v>54</v>
      </c>
      <c r="V83" s="158">
        <f t="shared" si="18"/>
        <v>4.87</v>
      </c>
      <c r="W83" s="158">
        <f t="shared" si="19"/>
        <v>0.24</v>
      </c>
      <c r="X83" s="158">
        <f t="shared" si="14"/>
        <v>4.1271186440677967</v>
      </c>
      <c r="Y83" s="158" t="s">
        <v>55</v>
      </c>
      <c r="Z83" s="158">
        <v>10</v>
      </c>
      <c r="AA83" s="158" t="s">
        <v>56</v>
      </c>
      <c r="AB83" s="158">
        <v>3</v>
      </c>
      <c r="AC83" s="158" t="s">
        <v>154</v>
      </c>
      <c r="AD83" s="158" t="s">
        <v>75</v>
      </c>
      <c r="AE83" s="158" t="s">
        <v>58</v>
      </c>
      <c r="AF83" s="158" t="s">
        <v>77</v>
      </c>
      <c r="AG83" s="158" t="s">
        <v>209</v>
      </c>
      <c r="AH83" s="158" t="s">
        <v>58</v>
      </c>
      <c r="AI83" s="158">
        <v>0</v>
      </c>
      <c r="AJ83" t="s">
        <v>90</v>
      </c>
      <c r="AK83" s="158">
        <v>56</v>
      </c>
      <c r="AL83" s="158"/>
      <c r="AM83" s="158">
        <v>41</v>
      </c>
      <c r="AN83" s="158">
        <v>-71</v>
      </c>
      <c r="AO83" s="158" t="s">
        <v>278</v>
      </c>
      <c r="AP83" s="1" t="s">
        <v>279</v>
      </c>
    </row>
    <row r="84" spans="1:42" x14ac:dyDescent="0.25">
      <c r="A84" s="172" t="s">
        <v>109</v>
      </c>
      <c r="B84" s="191" t="s">
        <v>274</v>
      </c>
      <c r="C84" s="192" t="s">
        <v>275</v>
      </c>
      <c r="D84" s="173" t="s">
        <v>276</v>
      </c>
      <c r="E84" s="89" t="s">
        <v>277</v>
      </c>
      <c r="F84" s="158" t="s">
        <v>97</v>
      </c>
      <c r="G84" s="158" t="s">
        <v>228</v>
      </c>
      <c r="H84" s="158" t="s">
        <v>182</v>
      </c>
      <c r="I84" s="158" t="s">
        <v>182</v>
      </c>
      <c r="J84" s="158">
        <v>12</v>
      </c>
      <c r="K84" s="158">
        <f t="shared" si="15"/>
        <v>12</v>
      </c>
      <c r="L84" s="158"/>
      <c r="M84" s="158" t="s">
        <v>52</v>
      </c>
      <c r="N84" s="158">
        <v>3.79</v>
      </c>
      <c r="O84" s="158">
        <v>0.33</v>
      </c>
      <c r="P84" s="158" t="s">
        <v>53</v>
      </c>
      <c r="Q84" s="158">
        <f t="shared" si="16"/>
        <v>3.79</v>
      </c>
      <c r="R84" s="158">
        <f t="shared" si="17"/>
        <v>0.33</v>
      </c>
      <c r="S84" s="158">
        <v>5.96</v>
      </c>
      <c r="T84" s="158">
        <v>0.22</v>
      </c>
      <c r="U84" t="s">
        <v>54</v>
      </c>
      <c r="V84" s="158">
        <f t="shared" si="18"/>
        <v>5.96</v>
      </c>
      <c r="W84" s="158">
        <f t="shared" si="19"/>
        <v>0.22</v>
      </c>
      <c r="X84" s="158">
        <f t="shared" si="14"/>
        <v>1.5725593667546174</v>
      </c>
      <c r="Y84" s="158" t="s">
        <v>55</v>
      </c>
      <c r="Z84" s="158">
        <v>10</v>
      </c>
      <c r="AA84" s="158" t="s">
        <v>56</v>
      </c>
      <c r="AB84" s="158">
        <v>3</v>
      </c>
      <c r="AC84" s="158" t="s">
        <v>154</v>
      </c>
      <c r="AD84" s="158" t="s">
        <v>75</v>
      </c>
      <c r="AE84" s="158" t="s">
        <v>58</v>
      </c>
      <c r="AF84" s="158" t="s">
        <v>77</v>
      </c>
      <c r="AG84" s="158" t="s">
        <v>209</v>
      </c>
      <c r="AH84" s="158" t="s">
        <v>58</v>
      </c>
      <c r="AI84" s="158">
        <v>0</v>
      </c>
      <c r="AJ84" t="s">
        <v>90</v>
      </c>
      <c r="AK84" s="158">
        <v>56</v>
      </c>
      <c r="AL84" s="158"/>
      <c r="AM84" s="158">
        <v>41</v>
      </c>
      <c r="AN84" s="158">
        <v>-71</v>
      </c>
      <c r="AO84" s="158" t="s">
        <v>278</v>
      </c>
      <c r="AP84" s="1" t="s">
        <v>279</v>
      </c>
    </row>
    <row r="85" spans="1:42" x14ac:dyDescent="0.25">
      <c r="A85" s="172" t="s">
        <v>109</v>
      </c>
      <c r="B85" s="191" t="s">
        <v>274</v>
      </c>
      <c r="C85" s="192" t="s">
        <v>275</v>
      </c>
      <c r="D85" s="173" t="s">
        <v>276</v>
      </c>
      <c r="E85" s="89" t="s">
        <v>277</v>
      </c>
      <c r="F85" s="158" t="s">
        <v>97</v>
      </c>
      <c r="G85" s="158" t="s">
        <v>228</v>
      </c>
      <c r="H85" s="158" t="s">
        <v>182</v>
      </c>
      <c r="I85" s="158" t="s">
        <v>182</v>
      </c>
      <c r="J85" s="158">
        <v>24</v>
      </c>
      <c r="K85" s="158">
        <f t="shared" si="15"/>
        <v>24</v>
      </c>
      <c r="L85" s="158"/>
      <c r="M85" s="158" t="s">
        <v>52</v>
      </c>
      <c r="N85" s="158">
        <v>7.65</v>
      </c>
      <c r="O85" s="158">
        <v>0.55000000000000004</v>
      </c>
      <c r="P85" s="158" t="s">
        <v>53</v>
      </c>
      <c r="Q85" s="158">
        <f t="shared" si="16"/>
        <v>7.65</v>
      </c>
      <c r="R85" s="158">
        <f t="shared" si="17"/>
        <v>0.55000000000000004</v>
      </c>
      <c r="S85" s="158">
        <v>9.58</v>
      </c>
      <c r="T85" s="158">
        <v>0.33</v>
      </c>
      <c r="U85" t="s">
        <v>54</v>
      </c>
      <c r="V85" s="158">
        <f t="shared" si="18"/>
        <v>9.58</v>
      </c>
      <c r="W85" s="158">
        <f t="shared" si="19"/>
        <v>0.33</v>
      </c>
      <c r="X85" s="158">
        <f t="shared" si="14"/>
        <v>1.2522875816993464</v>
      </c>
      <c r="Y85" s="158" t="s">
        <v>55</v>
      </c>
      <c r="Z85" s="158">
        <v>10</v>
      </c>
      <c r="AA85" s="158" t="s">
        <v>56</v>
      </c>
      <c r="AB85" s="158">
        <v>3</v>
      </c>
      <c r="AC85" s="158" t="s">
        <v>154</v>
      </c>
      <c r="AD85" s="158" t="s">
        <v>75</v>
      </c>
      <c r="AE85" s="158" t="s">
        <v>58</v>
      </c>
      <c r="AF85" s="158" t="s">
        <v>77</v>
      </c>
      <c r="AG85" s="158" t="s">
        <v>209</v>
      </c>
      <c r="AH85" s="158" t="s">
        <v>58</v>
      </c>
      <c r="AI85" s="158">
        <v>0</v>
      </c>
      <c r="AJ85" t="s">
        <v>90</v>
      </c>
      <c r="AK85" s="158">
        <v>56</v>
      </c>
      <c r="AL85" s="158"/>
      <c r="AM85" s="158">
        <v>41</v>
      </c>
      <c r="AN85" s="158">
        <v>-71</v>
      </c>
      <c r="AO85" s="158" t="s">
        <v>278</v>
      </c>
      <c r="AP85" s="1" t="s">
        <v>279</v>
      </c>
    </row>
    <row r="86" spans="1:42" x14ac:dyDescent="0.25">
      <c r="A86" s="172" t="s">
        <v>109</v>
      </c>
      <c r="B86" s="191" t="s">
        <v>274</v>
      </c>
      <c r="C86" s="192" t="s">
        <v>275</v>
      </c>
      <c r="D86" s="173" t="s">
        <v>276</v>
      </c>
      <c r="E86" s="89" t="s">
        <v>277</v>
      </c>
      <c r="F86" s="158" t="s">
        <v>97</v>
      </c>
      <c r="G86" s="158" t="s">
        <v>228</v>
      </c>
      <c r="H86" s="158" t="s">
        <v>182</v>
      </c>
      <c r="I86" s="158" t="s">
        <v>182</v>
      </c>
      <c r="J86" s="158">
        <v>18</v>
      </c>
      <c r="K86" s="158">
        <f t="shared" si="15"/>
        <v>18</v>
      </c>
      <c r="L86" s="158"/>
      <c r="M86" s="158" t="s">
        <v>52</v>
      </c>
      <c r="N86" s="158">
        <v>6.85</v>
      </c>
      <c r="O86" s="158">
        <v>0.25</v>
      </c>
      <c r="P86" s="158" t="s">
        <v>53</v>
      </c>
      <c r="Q86" s="158">
        <f t="shared" si="16"/>
        <v>6.85</v>
      </c>
      <c r="R86" s="158">
        <f t="shared" si="17"/>
        <v>0.25</v>
      </c>
      <c r="S86" s="158">
        <v>10.92</v>
      </c>
      <c r="T86" s="158">
        <v>0.33</v>
      </c>
      <c r="U86" t="s">
        <v>54</v>
      </c>
      <c r="V86" s="158">
        <f t="shared" si="18"/>
        <v>10.92</v>
      </c>
      <c r="W86" s="158">
        <f t="shared" si="19"/>
        <v>0.33</v>
      </c>
      <c r="X86" s="158">
        <f t="shared" si="14"/>
        <v>1.594160583941606</v>
      </c>
      <c r="Y86" s="158" t="s">
        <v>55</v>
      </c>
      <c r="Z86" s="158">
        <v>10</v>
      </c>
      <c r="AA86" s="158" t="s">
        <v>56</v>
      </c>
      <c r="AB86" s="158">
        <v>3</v>
      </c>
      <c r="AC86" s="158" t="s">
        <v>154</v>
      </c>
      <c r="AD86" s="158" t="s">
        <v>75</v>
      </c>
      <c r="AE86" s="158" t="s">
        <v>58</v>
      </c>
      <c r="AF86" s="158" t="s">
        <v>77</v>
      </c>
      <c r="AG86" s="158" t="s">
        <v>209</v>
      </c>
      <c r="AH86" s="158" t="s">
        <v>58</v>
      </c>
      <c r="AI86" s="158">
        <v>0</v>
      </c>
      <c r="AJ86" t="s">
        <v>90</v>
      </c>
      <c r="AK86" s="158">
        <v>56</v>
      </c>
      <c r="AL86" s="158"/>
      <c r="AM86" s="158">
        <v>41</v>
      </c>
      <c r="AN86" s="158">
        <v>-71</v>
      </c>
      <c r="AO86" s="158" t="s">
        <v>278</v>
      </c>
      <c r="AP86" s="1" t="s">
        <v>279</v>
      </c>
    </row>
    <row r="87" spans="1:42" x14ac:dyDescent="0.25">
      <c r="A87" s="165" t="s">
        <v>42</v>
      </c>
      <c r="B87" s="182" t="s">
        <v>69</v>
      </c>
      <c r="C87" s="183" t="s">
        <v>178</v>
      </c>
      <c r="D87" s="167" t="s">
        <v>179</v>
      </c>
      <c r="E87" s="41" t="s">
        <v>231</v>
      </c>
      <c r="F87" s="158" t="s">
        <v>73</v>
      </c>
      <c r="G87" s="158" t="s">
        <v>86</v>
      </c>
      <c r="H87" s="158" t="s">
        <v>49</v>
      </c>
      <c r="I87" s="158" t="s">
        <v>203</v>
      </c>
      <c r="J87" s="158">
        <v>10</v>
      </c>
      <c r="K87" s="158">
        <f t="shared" si="15"/>
        <v>10</v>
      </c>
      <c r="L87" s="158"/>
      <c r="M87" s="158" t="s">
        <v>52</v>
      </c>
      <c r="N87" s="158">
        <v>5.9</v>
      </c>
      <c r="O87" s="158" t="s">
        <v>55</v>
      </c>
      <c r="P87" s="158" t="s">
        <v>53</v>
      </c>
      <c r="Q87" s="158">
        <f t="shared" si="16"/>
        <v>5.9</v>
      </c>
      <c r="R87" s="158" t="str">
        <f t="shared" si="17"/>
        <v>NA</v>
      </c>
      <c r="S87" s="158">
        <v>7</v>
      </c>
      <c r="T87" s="158" t="s">
        <v>55</v>
      </c>
      <c r="U87" t="s">
        <v>54</v>
      </c>
      <c r="V87" s="158">
        <f t="shared" si="18"/>
        <v>7</v>
      </c>
      <c r="W87" s="158" t="str">
        <f t="shared" si="19"/>
        <v>NA</v>
      </c>
      <c r="X87" s="158">
        <f t="shared" si="14"/>
        <v>1.1864406779661016</v>
      </c>
      <c r="Y87" s="158" t="s">
        <v>55</v>
      </c>
      <c r="Z87" s="158" t="s">
        <v>55</v>
      </c>
      <c r="AA87" s="158" t="s">
        <v>280</v>
      </c>
      <c r="AB87" s="158" t="s">
        <v>55</v>
      </c>
      <c r="AC87" s="158" t="s">
        <v>280</v>
      </c>
      <c r="AD87" s="158" t="s">
        <v>75</v>
      </c>
      <c r="AE87" s="158" t="s">
        <v>58</v>
      </c>
      <c r="AF87" s="158" t="s">
        <v>77</v>
      </c>
      <c r="AG87" s="158" t="s">
        <v>209</v>
      </c>
      <c r="AH87" s="158" t="s">
        <v>58</v>
      </c>
      <c r="AI87" s="158" t="s">
        <v>77</v>
      </c>
      <c r="AJ87" s="158" t="s">
        <v>209</v>
      </c>
      <c r="AK87" s="158">
        <v>39</v>
      </c>
      <c r="AL87" s="158" t="s">
        <v>281</v>
      </c>
      <c r="AM87" s="158">
        <v>45</v>
      </c>
      <c r="AN87" s="158">
        <v>-63</v>
      </c>
      <c r="AO87" s="158" t="s">
        <v>282</v>
      </c>
      <c r="AP87" s="1" t="s">
        <v>283</v>
      </c>
    </row>
    <row r="88" spans="1:42" x14ac:dyDescent="0.25">
      <c r="A88" s="165" t="s">
        <v>42</v>
      </c>
      <c r="B88" s="182" t="s">
        <v>69</v>
      </c>
      <c r="C88" s="183" t="s">
        <v>178</v>
      </c>
      <c r="D88" s="167" t="s">
        <v>179</v>
      </c>
      <c r="E88" s="41" t="s">
        <v>231</v>
      </c>
      <c r="F88" s="158" t="s">
        <v>73</v>
      </c>
      <c r="G88" s="158" t="s">
        <v>86</v>
      </c>
      <c r="H88" s="158" t="s">
        <v>49</v>
      </c>
      <c r="I88" s="158" t="s">
        <v>203</v>
      </c>
      <c r="J88" s="158">
        <v>15</v>
      </c>
      <c r="K88" s="158">
        <f t="shared" si="15"/>
        <v>15</v>
      </c>
      <c r="L88" s="158"/>
      <c r="M88" s="158" t="s">
        <v>52</v>
      </c>
      <c r="N88" s="158">
        <v>4.0999999999999996</v>
      </c>
      <c r="O88" s="158" t="s">
        <v>55</v>
      </c>
      <c r="P88" s="158" t="s">
        <v>53</v>
      </c>
      <c r="Q88" s="158">
        <f t="shared" si="16"/>
        <v>4.0999999999999996</v>
      </c>
      <c r="R88" s="158" t="str">
        <f t="shared" si="17"/>
        <v>NA</v>
      </c>
      <c r="S88" s="158">
        <v>9.6</v>
      </c>
      <c r="T88" s="158" t="s">
        <v>55</v>
      </c>
      <c r="U88" t="s">
        <v>54</v>
      </c>
      <c r="V88" s="158">
        <f t="shared" si="18"/>
        <v>9.6</v>
      </c>
      <c r="W88" s="158" t="str">
        <f t="shared" si="19"/>
        <v>NA</v>
      </c>
      <c r="X88" s="158">
        <f t="shared" si="14"/>
        <v>2.3414634146341466</v>
      </c>
      <c r="Y88" s="158" t="s">
        <v>55</v>
      </c>
      <c r="Z88" s="158" t="s">
        <v>55</v>
      </c>
      <c r="AA88" s="158" t="s">
        <v>280</v>
      </c>
      <c r="AB88" s="158" t="s">
        <v>55</v>
      </c>
      <c r="AC88" s="158" t="s">
        <v>280</v>
      </c>
      <c r="AD88" s="158" t="s">
        <v>75</v>
      </c>
      <c r="AE88" s="158" t="s">
        <v>58</v>
      </c>
      <c r="AF88" s="158" t="s">
        <v>77</v>
      </c>
      <c r="AG88" s="158" t="s">
        <v>209</v>
      </c>
      <c r="AH88" s="158" t="s">
        <v>58</v>
      </c>
      <c r="AI88" s="158" t="s">
        <v>77</v>
      </c>
      <c r="AJ88" s="158" t="s">
        <v>209</v>
      </c>
      <c r="AK88" s="158">
        <v>39</v>
      </c>
      <c r="AL88" s="158" t="s">
        <v>281</v>
      </c>
      <c r="AM88" s="158">
        <v>45</v>
      </c>
      <c r="AN88" s="158">
        <v>-63</v>
      </c>
      <c r="AO88" s="158" t="s">
        <v>282</v>
      </c>
      <c r="AP88" s="1" t="s">
        <v>283</v>
      </c>
    </row>
    <row r="89" spans="1:42" x14ac:dyDescent="0.25">
      <c r="A89" s="172" t="s">
        <v>109</v>
      </c>
      <c r="B89" s="173" t="s">
        <v>147</v>
      </c>
      <c r="C89" s="163" t="s">
        <v>151</v>
      </c>
      <c r="D89" s="176" t="s">
        <v>152</v>
      </c>
      <c r="E89" s="107" t="s">
        <v>284</v>
      </c>
      <c r="F89" s="158" t="s">
        <v>85</v>
      </c>
      <c r="G89" s="158" t="s">
        <v>181</v>
      </c>
      <c r="H89" s="158" t="s">
        <v>182</v>
      </c>
      <c r="I89" s="158" t="s">
        <v>182</v>
      </c>
      <c r="J89" s="158">
        <v>15</v>
      </c>
      <c r="K89" s="158">
        <f t="shared" si="15"/>
        <v>15</v>
      </c>
      <c r="L89" s="158"/>
      <c r="M89" s="158" t="s">
        <v>52</v>
      </c>
      <c r="N89" s="158">
        <v>16.600000000000001</v>
      </c>
      <c r="O89" s="158" t="s">
        <v>55</v>
      </c>
      <c r="P89" s="158" t="s">
        <v>53</v>
      </c>
      <c r="Q89" s="158">
        <f t="shared" si="16"/>
        <v>16.600000000000001</v>
      </c>
      <c r="R89" s="158" t="str">
        <f t="shared" si="17"/>
        <v>NA</v>
      </c>
      <c r="S89" s="158">
        <v>129.4</v>
      </c>
      <c r="T89" s="158" t="s">
        <v>55</v>
      </c>
      <c r="U89" t="s">
        <v>54</v>
      </c>
      <c r="V89" s="158">
        <f t="shared" si="18"/>
        <v>129.4</v>
      </c>
      <c r="W89" s="158" t="str">
        <f t="shared" si="19"/>
        <v>NA</v>
      </c>
      <c r="X89" s="158">
        <f t="shared" si="14"/>
        <v>7.7951807228915664</v>
      </c>
      <c r="Y89" s="158" t="s">
        <v>55</v>
      </c>
      <c r="Z89" s="158">
        <v>20</v>
      </c>
      <c r="AA89" s="158" t="s">
        <v>56</v>
      </c>
      <c r="AB89" s="158" t="s">
        <v>55</v>
      </c>
      <c r="AC89" s="158" t="s">
        <v>267</v>
      </c>
      <c r="AD89" s="158" t="s">
        <v>75</v>
      </c>
      <c r="AE89" s="158" t="s">
        <v>58</v>
      </c>
      <c r="AF89" s="158" t="s">
        <v>77</v>
      </c>
      <c r="AG89" s="158" t="s">
        <v>209</v>
      </c>
      <c r="AH89" s="158" t="s">
        <v>58</v>
      </c>
      <c r="AI89" s="158" t="s">
        <v>77</v>
      </c>
      <c r="AJ89" s="158" t="s">
        <v>209</v>
      </c>
      <c r="AK89" s="158">
        <v>39</v>
      </c>
      <c r="AL89" s="158" t="s">
        <v>281</v>
      </c>
      <c r="AM89" s="158">
        <v>45</v>
      </c>
      <c r="AN89" s="158">
        <v>-63</v>
      </c>
      <c r="AO89" s="158" t="s">
        <v>285</v>
      </c>
      <c r="AP89" s="1" t="s">
        <v>286</v>
      </c>
    </row>
    <row r="90" spans="1:42" x14ac:dyDescent="0.25">
      <c r="A90" s="21" t="s">
        <v>42</v>
      </c>
      <c r="B90" s="19" t="s">
        <v>69</v>
      </c>
      <c r="C90" s="15" t="s">
        <v>178</v>
      </c>
      <c r="D90" s="5" t="s">
        <v>287</v>
      </c>
      <c r="E90" s="137" t="s">
        <v>288</v>
      </c>
      <c r="F90" t="s">
        <v>73</v>
      </c>
      <c r="G90" t="s">
        <v>289</v>
      </c>
      <c r="H90" t="s">
        <v>68</v>
      </c>
      <c r="I90" t="s">
        <v>203</v>
      </c>
      <c r="J90" t="s">
        <v>290</v>
      </c>
      <c r="K90">
        <v>13</v>
      </c>
      <c r="L90">
        <v>60</v>
      </c>
      <c r="M90" t="s">
        <v>242</v>
      </c>
      <c r="N90">
        <v>20</v>
      </c>
      <c r="O90" t="s">
        <v>55</v>
      </c>
      <c r="P90" t="s">
        <v>53</v>
      </c>
      <c r="Q90">
        <f t="shared" si="16"/>
        <v>20</v>
      </c>
      <c r="R90" t="str">
        <f t="shared" si="17"/>
        <v>NA</v>
      </c>
      <c r="S90">
        <v>1</v>
      </c>
      <c r="T90">
        <v>0.05</v>
      </c>
      <c r="U90" t="s">
        <v>54</v>
      </c>
      <c r="V90">
        <f t="shared" si="18"/>
        <v>1</v>
      </c>
      <c r="W90">
        <f t="shared" si="19"/>
        <v>0.05</v>
      </c>
      <c r="X90" s="158">
        <f t="shared" si="14"/>
        <v>0.05</v>
      </c>
      <c r="Y90" s="158" t="s">
        <v>55</v>
      </c>
      <c r="Z90" s="158">
        <v>60</v>
      </c>
      <c r="AA90" s="158" t="s">
        <v>291</v>
      </c>
      <c r="AB90" s="158"/>
      <c r="AC90" s="158" t="s">
        <v>292</v>
      </c>
      <c r="AD90" t="s">
        <v>55</v>
      </c>
      <c r="AE90" t="s">
        <v>58</v>
      </c>
      <c r="AF90" t="s">
        <v>293</v>
      </c>
      <c r="AG90" t="s">
        <v>294</v>
      </c>
      <c r="AH90" t="s">
        <v>60</v>
      </c>
      <c r="AI90">
        <v>46.3</v>
      </c>
      <c r="AJ90" t="s">
        <v>295</v>
      </c>
      <c r="AK90">
        <v>50</v>
      </c>
      <c r="AM90">
        <v>49</v>
      </c>
      <c r="AN90">
        <v>-125</v>
      </c>
      <c r="AO90" s="10" t="s">
        <v>296</v>
      </c>
      <c r="AP90" s="1" t="s">
        <v>297</v>
      </c>
    </row>
    <row r="91" spans="1:42" x14ac:dyDescent="0.25">
      <c r="A91" s="21" t="s">
        <v>42</v>
      </c>
      <c r="B91" s="19" t="s">
        <v>69</v>
      </c>
      <c r="C91" s="15" t="s">
        <v>178</v>
      </c>
      <c r="D91" s="5" t="s">
        <v>287</v>
      </c>
      <c r="E91" s="137" t="s">
        <v>288</v>
      </c>
      <c r="F91" t="s">
        <v>73</v>
      </c>
      <c r="G91" t="s">
        <v>289</v>
      </c>
      <c r="H91" t="s">
        <v>68</v>
      </c>
      <c r="I91" t="s">
        <v>203</v>
      </c>
      <c r="J91" t="s">
        <v>290</v>
      </c>
      <c r="K91">
        <v>13</v>
      </c>
      <c r="L91">
        <v>60</v>
      </c>
      <c r="M91" t="s">
        <v>242</v>
      </c>
      <c r="N91">
        <v>20</v>
      </c>
      <c r="O91" t="s">
        <v>55</v>
      </c>
      <c r="P91" t="s">
        <v>53</v>
      </c>
      <c r="Q91">
        <f t="shared" si="16"/>
        <v>20</v>
      </c>
      <c r="R91" t="str">
        <f t="shared" si="17"/>
        <v>NA</v>
      </c>
      <c r="S91">
        <v>1.7</v>
      </c>
      <c r="T91">
        <v>0.5</v>
      </c>
      <c r="U91" t="s">
        <v>54</v>
      </c>
      <c r="V91">
        <f t="shared" si="18"/>
        <v>1.7</v>
      </c>
      <c r="W91">
        <f t="shared" si="19"/>
        <v>0.5</v>
      </c>
      <c r="X91" s="158">
        <f t="shared" si="14"/>
        <v>8.4999999999999992E-2</v>
      </c>
      <c r="Y91" s="158" t="s">
        <v>55</v>
      </c>
      <c r="Z91" s="158">
        <v>60</v>
      </c>
      <c r="AA91" s="158" t="s">
        <v>291</v>
      </c>
      <c r="AB91" s="158"/>
      <c r="AC91" s="158" t="s">
        <v>292</v>
      </c>
      <c r="AD91" t="s">
        <v>55</v>
      </c>
      <c r="AE91" t="s">
        <v>58</v>
      </c>
      <c r="AF91" t="s">
        <v>293</v>
      </c>
      <c r="AG91" t="s">
        <v>294</v>
      </c>
      <c r="AH91" t="s">
        <v>60</v>
      </c>
      <c r="AI91">
        <v>46.3</v>
      </c>
      <c r="AJ91" t="s">
        <v>295</v>
      </c>
      <c r="AK91">
        <v>50</v>
      </c>
      <c r="AM91">
        <v>49</v>
      </c>
      <c r="AN91">
        <v>-125</v>
      </c>
      <c r="AO91" s="10" t="s">
        <v>296</v>
      </c>
      <c r="AP91" s="1" t="s">
        <v>297</v>
      </c>
    </row>
    <row r="92" spans="1:42" x14ac:dyDescent="0.25">
      <c r="A92" s="21" t="s">
        <v>42</v>
      </c>
      <c r="B92" s="19" t="s">
        <v>69</v>
      </c>
      <c r="C92" s="15" t="s">
        <v>178</v>
      </c>
      <c r="D92" s="5" t="s">
        <v>287</v>
      </c>
      <c r="E92" s="137" t="s">
        <v>288</v>
      </c>
      <c r="F92" t="s">
        <v>73</v>
      </c>
      <c r="G92" t="s">
        <v>289</v>
      </c>
      <c r="H92" t="s">
        <v>68</v>
      </c>
      <c r="I92" t="s">
        <v>203</v>
      </c>
      <c r="J92" t="s">
        <v>290</v>
      </c>
      <c r="K92">
        <v>13</v>
      </c>
      <c r="L92">
        <v>60</v>
      </c>
      <c r="M92" t="s">
        <v>242</v>
      </c>
      <c r="N92">
        <v>20</v>
      </c>
      <c r="O92" t="s">
        <v>55</v>
      </c>
      <c r="P92" t="s">
        <v>53</v>
      </c>
      <c r="Q92">
        <f t="shared" si="16"/>
        <v>20</v>
      </c>
      <c r="R92" t="str">
        <f t="shared" si="17"/>
        <v>NA</v>
      </c>
      <c r="S92">
        <v>2.7</v>
      </c>
      <c r="T92">
        <v>0.9</v>
      </c>
      <c r="U92" t="s">
        <v>54</v>
      </c>
      <c r="V92">
        <f t="shared" si="18"/>
        <v>2.7</v>
      </c>
      <c r="W92">
        <f t="shared" si="19"/>
        <v>0.9</v>
      </c>
      <c r="X92" s="158">
        <f t="shared" si="14"/>
        <v>0.13500000000000001</v>
      </c>
      <c r="Y92" s="158" t="s">
        <v>55</v>
      </c>
      <c r="Z92" s="158">
        <v>60</v>
      </c>
      <c r="AA92" s="158" t="s">
        <v>291</v>
      </c>
      <c r="AB92" s="158"/>
      <c r="AC92" s="158" t="s">
        <v>292</v>
      </c>
      <c r="AD92" t="s">
        <v>55</v>
      </c>
      <c r="AE92" t="s">
        <v>60</v>
      </c>
      <c r="AF92" t="s">
        <v>173</v>
      </c>
      <c r="AG92" t="s">
        <v>174</v>
      </c>
      <c r="AH92" t="s">
        <v>60</v>
      </c>
      <c r="AI92">
        <v>46.3</v>
      </c>
      <c r="AJ92" t="s">
        <v>295</v>
      </c>
      <c r="AK92">
        <v>50</v>
      </c>
      <c r="AM92">
        <v>49</v>
      </c>
      <c r="AN92">
        <v>-125</v>
      </c>
      <c r="AO92" s="10" t="s">
        <v>296</v>
      </c>
      <c r="AP92" s="1" t="s">
        <v>297</v>
      </c>
    </row>
    <row r="93" spans="1:42" x14ac:dyDescent="0.25">
      <c r="A93" s="21" t="s">
        <v>42</v>
      </c>
      <c r="B93" s="19" t="s">
        <v>69</v>
      </c>
      <c r="C93" s="15" t="s">
        <v>178</v>
      </c>
      <c r="D93" s="5" t="s">
        <v>287</v>
      </c>
      <c r="E93" s="137" t="s">
        <v>288</v>
      </c>
      <c r="F93" t="s">
        <v>73</v>
      </c>
      <c r="G93" t="s">
        <v>289</v>
      </c>
      <c r="H93" t="s">
        <v>68</v>
      </c>
      <c r="I93" t="s">
        <v>203</v>
      </c>
      <c r="J93" t="s">
        <v>290</v>
      </c>
      <c r="K93">
        <v>13</v>
      </c>
      <c r="L93">
        <v>60</v>
      </c>
      <c r="M93" t="s">
        <v>242</v>
      </c>
      <c r="N93">
        <v>20</v>
      </c>
      <c r="O93" t="s">
        <v>55</v>
      </c>
      <c r="P93" t="s">
        <v>53</v>
      </c>
      <c r="Q93">
        <f t="shared" si="16"/>
        <v>20</v>
      </c>
      <c r="R93" t="str">
        <f t="shared" si="17"/>
        <v>NA</v>
      </c>
      <c r="S93">
        <v>3</v>
      </c>
      <c r="T93">
        <v>0.06</v>
      </c>
      <c r="U93" t="s">
        <v>54</v>
      </c>
      <c r="V93">
        <f t="shared" si="18"/>
        <v>3</v>
      </c>
      <c r="W93">
        <f t="shared" si="19"/>
        <v>0.06</v>
      </c>
      <c r="X93" s="158">
        <f t="shared" si="14"/>
        <v>0.15</v>
      </c>
      <c r="Y93" s="158" t="s">
        <v>55</v>
      </c>
      <c r="Z93" s="158">
        <v>60</v>
      </c>
      <c r="AA93" s="158" t="s">
        <v>291</v>
      </c>
      <c r="AB93" s="158"/>
      <c r="AC93" s="158" t="s">
        <v>292</v>
      </c>
      <c r="AD93" t="s">
        <v>55</v>
      </c>
      <c r="AE93" t="s">
        <v>58</v>
      </c>
      <c r="AF93" t="s">
        <v>293</v>
      </c>
      <c r="AG93" t="s">
        <v>294</v>
      </c>
      <c r="AH93" t="s">
        <v>60</v>
      </c>
      <c r="AI93">
        <v>46.3</v>
      </c>
      <c r="AJ93" t="s">
        <v>295</v>
      </c>
      <c r="AK93">
        <v>50</v>
      </c>
      <c r="AM93">
        <v>49</v>
      </c>
      <c r="AN93">
        <v>-125</v>
      </c>
      <c r="AO93" s="10" t="s">
        <v>296</v>
      </c>
      <c r="AP93" s="1" t="s">
        <v>297</v>
      </c>
    </row>
    <row r="94" spans="1:42" x14ac:dyDescent="0.25">
      <c r="A94" s="21" t="s">
        <v>42</v>
      </c>
      <c r="B94" s="19" t="s">
        <v>69</v>
      </c>
      <c r="C94" s="15" t="s">
        <v>178</v>
      </c>
      <c r="D94" s="5" t="s">
        <v>287</v>
      </c>
      <c r="E94" s="137" t="s">
        <v>288</v>
      </c>
      <c r="F94" t="s">
        <v>73</v>
      </c>
      <c r="G94" t="s">
        <v>289</v>
      </c>
      <c r="H94" t="s">
        <v>68</v>
      </c>
      <c r="I94" t="s">
        <v>203</v>
      </c>
      <c r="J94" t="s">
        <v>290</v>
      </c>
      <c r="K94">
        <v>13</v>
      </c>
      <c r="L94">
        <v>60</v>
      </c>
      <c r="M94" t="s">
        <v>242</v>
      </c>
      <c r="N94">
        <v>20</v>
      </c>
      <c r="O94" t="s">
        <v>55</v>
      </c>
      <c r="P94" t="s">
        <v>53</v>
      </c>
      <c r="Q94">
        <f t="shared" si="16"/>
        <v>20</v>
      </c>
      <c r="R94" t="str">
        <f t="shared" si="17"/>
        <v>NA</v>
      </c>
      <c r="S94">
        <v>3.6</v>
      </c>
      <c r="T94">
        <v>0.6</v>
      </c>
      <c r="U94" t="s">
        <v>54</v>
      </c>
      <c r="V94">
        <f t="shared" si="18"/>
        <v>3.6</v>
      </c>
      <c r="W94">
        <f t="shared" si="19"/>
        <v>0.6</v>
      </c>
      <c r="X94" s="158">
        <f t="shared" si="14"/>
        <v>0.18</v>
      </c>
      <c r="Y94" s="158" t="s">
        <v>55</v>
      </c>
      <c r="Z94" s="158">
        <v>60</v>
      </c>
      <c r="AA94" s="158" t="s">
        <v>291</v>
      </c>
      <c r="AB94" s="158"/>
      <c r="AC94" s="158" t="s">
        <v>292</v>
      </c>
      <c r="AD94" t="s">
        <v>55</v>
      </c>
      <c r="AE94" t="s">
        <v>60</v>
      </c>
      <c r="AF94" t="s">
        <v>173</v>
      </c>
      <c r="AG94" t="s">
        <v>174</v>
      </c>
      <c r="AH94" t="s">
        <v>60</v>
      </c>
      <c r="AI94">
        <v>46.3</v>
      </c>
      <c r="AJ94" t="s">
        <v>295</v>
      </c>
      <c r="AK94">
        <v>50</v>
      </c>
      <c r="AM94">
        <v>49</v>
      </c>
      <c r="AN94">
        <v>-125</v>
      </c>
      <c r="AO94" s="10" t="s">
        <v>296</v>
      </c>
      <c r="AP94" s="1" t="s">
        <v>297</v>
      </c>
    </row>
    <row r="95" spans="1:42" x14ac:dyDescent="0.25">
      <c r="A95" s="21" t="s">
        <v>42</v>
      </c>
      <c r="B95" s="19" t="s">
        <v>69</v>
      </c>
      <c r="C95" s="15" t="s">
        <v>178</v>
      </c>
      <c r="D95" s="5" t="s">
        <v>287</v>
      </c>
      <c r="E95" s="137" t="s">
        <v>288</v>
      </c>
      <c r="F95" t="s">
        <v>73</v>
      </c>
      <c r="G95" t="s">
        <v>289</v>
      </c>
      <c r="H95" t="s">
        <v>68</v>
      </c>
      <c r="I95" t="s">
        <v>203</v>
      </c>
      <c r="J95" t="s">
        <v>290</v>
      </c>
      <c r="K95">
        <v>13</v>
      </c>
      <c r="L95">
        <v>60</v>
      </c>
      <c r="M95" t="s">
        <v>242</v>
      </c>
      <c r="N95">
        <v>20</v>
      </c>
      <c r="O95" t="s">
        <v>55</v>
      </c>
      <c r="P95" t="s">
        <v>53</v>
      </c>
      <c r="Q95">
        <f t="shared" si="16"/>
        <v>20</v>
      </c>
      <c r="R95" t="str">
        <f t="shared" si="17"/>
        <v>NA</v>
      </c>
      <c r="S95">
        <v>4.2</v>
      </c>
      <c r="T95">
        <v>1.2</v>
      </c>
      <c r="U95" t="s">
        <v>54</v>
      </c>
      <c r="V95">
        <f t="shared" si="18"/>
        <v>4.2</v>
      </c>
      <c r="W95">
        <f t="shared" si="19"/>
        <v>1.2</v>
      </c>
      <c r="X95" s="158">
        <f t="shared" si="14"/>
        <v>0.21000000000000002</v>
      </c>
      <c r="Y95" s="158" t="s">
        <v>55</v>
      </c>
      <c r="Z95" s="158">
        <v>60</v>
      </c>
      <c r="AA95" s="158" t="s">
        <v>291</v>
      </c>
      <c r="AB95" s="158"/>
      <c r="AC95" s="158" t="s">
        <v>292</v>
      </c>
      <c r="AD95" t="s">
        <v>55</v>
      </c>
      <c r="AE95" t="s">
        <v>58</v>
      </c>
      <c r="AF95" t="s">
        <v>293</v>
      </c>
      <c r="AG95" t="s">
        <v>294</v>
      </c>
      <c r="AH95" t="s">
        <v>60</v>
      </c>
      <c r="AI95">
        <v>46.3</v>
      </c>
      <c r="AJ95" t="s">
        <v>295</v>
      </c>
      <c r="AK95">
        <v>50</v>
      </c>
      <c r="AM95">
        <v>49</v>
      </c>
      <c r="AN95">
        <v>-125</v>
      </c>
      <c r="AO95" s="10" t="s">
        <v>296</v>
      </c>
      <c r="AP95" s="1" t="s">
        <v>297</v>
      </c>
    </row>
    <row r="96" spans="1:42" x14ac:dyDescent="0.25">
      <c r="A96" s="21" t="s">
        <v>42</v>
      </c>
      <c r="B96" s="19" t="s">
        <v>69</v>
      </c>
      <c r="C96" s="15" t="s">
        <v>178</v>
      </c>
      <c r="D96" s="5" t="s">
        <v>287</v>
      </c>
      <c r="E96" s="137" t="s">
        <v>288</v>
      </c>
      <c r="F96" t="s">
        <v>73</v>
      </c>
      <c r="G96" t="s">
        <v>289</v>
      </c>
      <c r="H96" t="s">
        <v>68</v>
      </c>
      <c r="I96" t="s">
        <v>203</v>
      </c>
      <c r="J96" t="s">
        <v>290</v>
      </c>
      <c r="K96">
        <v>13</v>
      </c>
      <c r="L96">
        <v>60</v>
      </c>
      <c r="M96" t="s">
        <v>242</v>
      </c>
      <c r="N96">
        <v>20</v>
      </c>
      <c r="O96" t="s">
        <v>55</v>
      </c>
      <c r="P96" t="s">
        <v>53</v>
      </c>
      <c r="Q96">
        <f t="shared" si="16"/>
        <v>20</v>
      </c>
      <c r="R96" t="str">
        <f t="shared" si="17"/>
        <v>NA</v>
      </c>
      <c r="S96">
        <v>5.0999999999999996</v>
      </c>
      <c r="T96">
        <v>3.6</v>
      </c>
      <c r="U96" t="s">
        <v>54</v>
      </c>
      <c r="V96">
        <f t="shared" si="18"/>
        <v>5.0999999999999996</v>
      </c>
      <c r="W96">
        <f t="shared" si="19"/>
        <v>3.6</v>
      </c>
      <c r="X96" s="158">
        <f t="shared" si="14"/>
        <v>0.255</v>
      </c>
      <c r="Y96" s="158" t="s">
        <v>55</v>
      </c>
      <c r="Z96" s="158">
        <v>60</v>
      </c>
      <c r="AA96" s="158" t="s">
        <v>291</v>
      </c>
      <c r="AB96" s="158"/>
      <c r="AC96" s="158" t="s">
        <v>292</v>
      </c>
      <c r="AD96" t="s">
        <v>55</v>
      </c>
      <c r="AE96" t="s">
        <v>58</v>
      </c>
      <c r="AF96" t="s">
        <v>293</v>
      </c>
      <c r="AG96" t="s">
        <v>294</v>
      </c>
      <c r="AH96" t="s">
        <v>60</v>
      </c>
      <c r="AI96">
        <v>46.3</v>
      </c>
      <c r="AJ96" t="s">
        <v>295</v>
      </c>
      <c r="AK96">
        <v>50</v>
      </c>
      <c r="AM96">
        <v>49</v>
      </c>
      <c r="AN96">
        <v>-125</v>
      </c>
      <c r="AO96" s="10" t="s">
        <v>296</v>
      </c>
      <c r="AP96" s="1" t="s">
        <v>297</v>
      </c>
    </row>
    <row r="97" spans="1:55" x14ac:dyDescent="0.25">
      <c r="A97" s="21" t="s">
        <v>42</v>
      </c>
      <c r="B97" s="19" t="s">
        <v>69</v>
      </c>
      <c r="C97" s="15" t="s">
        <v>178</v>
      </c>
      <c r="D97" s="5" t="s">
        <v>287</v>
      </c>
      <c r="E97" s="137" t="s">
        <v>288</v>
      </c>
      <c r="F97" t="s">
        <v>73</v>
      </c>
      <c r="G97" t="s">
        <v>289</v>
      </c>
      <c r="H97" t="s">
        <v>68</v>
      </c>
      <c r="I97" t="s">
        <v>203</v>
      </c>
      <c r="J97" t="s">
        <v>290</v>
      </c>
      <c r="K97">
        <v>13</v>
      </c>
      <c r="L97">
        <v>60</v>
      </c>
      <c r="M97" t="s">
        <v>242</v>
      </c>
      <c r="N97">
        <v>20</v>
      </c>
      <c r="O97" t="s">
        <v>55</v>
      </c>
      <c r="P97" t="s">
        <v>53</v>
      </c>
      <c r="Q97">
        <f t="shared" si="16"/>
        <v>20</v>
      </c>
      <c r="R97" t="str">
        <f t="shared" si="17"/>
        <v>NA</v>
      </c>
      <c r="S97">
        <v>5.0999999999999996</v>
      </c>
      <c r="T97">
        <v>2.7</v>
      </c>
      <c r="U97" t="s">
        <v>54</v>
      </c>
      <c r="V97">
        <f t="shared" si="18"/>
        <v>5.0999999999999996</v>
      </c>
      <c r="W97">
        <f t="shared" si="19"/>
        <v>2.7</v>
      </c>
      <c r="X97" s="158">
        <f t="shared" si="14"/>
        <v>0.255</v>
      </c>
      <c r="Y97" s="158" t="s">
        <v>55</v>
      </c>
      <c r="Z97" s="158">
        <v>60</v>
      </c>
      <c r="AA97" s="158" t="s">
        <v>291</v>
      </c>
      <c r="AB97" s="158"/>
      <c r="AC97" s="158" t="s">
        <v>292</v>
      </c>
      <c r="AD97" t="s">
        <v>55</v>
      </c>
      <c r="AE97" t="s">
        <v>60</v>
      </c>
      <c r="AF97" t="s">
        <v>173</v>
      </c>
      <c r="AG97" t="s">
        <v>174</v>
      </c>
      <c r="AH97" t="s">
        <v>60</v>
      </c>
      <c r="AI97">
        <v>46.3</v>
      </c>
      <c r="AJ97" t="s">
        <v>295</v>
      </c>
      <c r="AK97">
        <v>50</v>
      </c>
      <c r="AM97">
        <v>49</v>
      </c>
      <c r="AN97">
        <v>-125</v>
      </c>
      <c r="AO97" s="10" t="s">
        <v>296</v>
      </c>
      <c r="AP97" s="1" t="s">
        <v>297</v>
      </c>
    </row>
    <row r="98" spans="1:55" x14ac:dyDescent="0.25">
      <c r="A98" s="21" t="s">
        <v>42</v>
      </c>
      <c r="B98" s="19" t="s">
        <v>69</v>
      </c>
      <c r="C98" s="15" t="s">
        <v>178</v>
      </c>
      <c r="D98" s="5" t="s">
        <v>287</v>
      </c>
      <c r="E98" s="137" t="s">
        <v>288</v>
      </c>
      <c r="F98" t="s">
        <v>73</v>
      </c>
      <c r="G98" t="s">
        <v>289</v>
      </c>
      <c r="H98" t="s">
        <v>68</v>
      </c>
      <c r="I98" t="s">
        <v>203</v>
      </c>
      <c r="J98" t="s">
        <v>290</v>
      </c>
      <c r="K98">
        <v>13</v>
      </c>
      <c r="L98">
        <v>60</v>
      </c>
      <c r="M98" t="s">
        <v>242</v>
      </c>
      <c r="N98">
        <v>20</v>
      </c>
      <c r="O98" t="s">
        <v>55</v>
      </c>
      <c r="P98" t="s">
        <v>53</v>
      </c>
      <c r="Q98">
        <f t="shared" si="16"/>
        <v>20</v>
      </c>
      <c r="R98" t="str">
        <f t="shared" si="17"/>
        <v>NA</v>
      </c>
      <c r="S98">
        <v>9</v>
      </c>
      <c r="T98">
        <v>3.3</v>
      </c>
      <c r="U98" t="s">
        <v>54</v>
      </c>
      <c r="V98">
        <f t="shared" si="18"/>
        <v>9</v>
      </c>
      <c r="W98">
        <f t="shared" si="19"/>
        <v>3.3</v>
      </c>
      <c r="X98" s="158">
        <f t="shared" si="14"/>
        <v>0.45</v>
      </c>
      <c r="Y98" s="158" t="s">
        <v>55</v>
      </c>
      <c r="Z98" s="158">
        <v>60</v>
      </c>
      <c r="AA98" s="158" t="s">
        <v>291</v>
      </c>
      <c r="AB98" s="158">
        <v>10</v>
      </c>
      <c r="AC98" s="158" t="s">
        <v>292</v>
      </c>
      <c r="AD98" t="s">
        <v>55</v>
      </c>
      <c r="AE98" t="s">
        <v>58</v>
      </c>
      <c r="AF98" t="s">
        <v>293</v>
      </c>
      <c r="AG98" t="s">
        <v>294</v>
      </c>
      <c r="AH98" t="s">
        <v>60</v>
      </c>
      <c r="AI98">
        <v>46.3</v>
      </c>
      <c r="AJ98" t="s">
        <v>295</v>
      </c>
      <c r="AK98">
        <v>50</v>
      </c>
      <c r="AM98">
        <v>49</v>
      </c>
      <c r="AN98">
        <v>-125</v>
      </c>
      <c r="AO98" s="10" t="s">
        <v>296</v>
      </c>
      <c r="AP98" s="1" t="s">
        <v>297</v>
      </c>
    </row>
    <row r="99" spans="1:55" x14ac:dyDescent="0.25">
      <c r="A99" s="165" t="s">
        <v>42</v>
      </c>
      <c r="B99" s="184" t="s">
        <v>43</v>
      </c>
      <c r="C99" s="71" t="s">
        <v>44</v>
      </c>
      <c r="D99" s="53" t="s">
        <v>298</v>
      </c>
      <c r="E99" s="54" t="s">
        <v>299</v>
      </c>
      <c r="F99" t="s">
        <v>47</v>
      </c>
      <c r="G99" s="158" t="s">
        <v>86</v>
      </c>
      <c r="H99" t="s">
        <v>49</v>
      </c>
      <c r="I99" t="s">
        <v>203</v>
      </c>
      <c r="J99">
        <v>20</v>
      </c>
      <c r="K99">
        <f t="shared" ref="K99:K130" si="20">J99</f>
        <v>20</v>
      </c>
      <c r="M99" s="158" t="s">
        <v>52</v>
      </c>
      <c r="N99">
        <v>4.28</v>
      </c>
      <c r="O99">
        <v>2.35</v>
      </c>
      <c r="P99" s="158" t="s">
        <v>53</v>
      </c>
      <c r="Q99" s="158">
        <f t="shared" si="16"/>
        <v>4.28</v>
      </c>
      <c r="R99" s="158">
        <f t="shared" si="17"/>
        <v>2.35</v>
      </c>
      <c r="S99">
        <v>5.37</v>
      </c>
      <c r="T99">
        <v>5.37</v>
      </c>
      <c r="U99" t="s">
        <v>54</v>
      </c>
      <c r="V99" s="158">
        <f t="shared" si="18"/>
        <v>5.37</v>
      </c>
      <c r="W99" s="158">
        <f t="shared" si="19"/>
        <v>5.37</v>
      </c>
      <c r="X99" s="158">
        <f t="shared" si="14"/>
        <v>1.2546728971962617</v>
      </c>
      <c r="Y99" s="158" t="s">
        <v>55</v>
      </c>
      <c r="Z99" s="158">
        <v>100</v>
      </c>
      <c r="AA99" s="158" t="s">
        <v>56</v>
      </c>
      <c r="AB99" s="158">
        <v>5</v>
      </c>
      <c r="AC99" s="158" t="s">
        <v>154</v>
      </c>
      <c r="AD99" s="158" t="s">
        <v>172</v>
      </c>
      <c r="AE99" s="158" t="s">
        <v>58</v>
      </c>
      <c r="AF99" s="158">
        <v>0</v>
      </c>
      <c r="AG99" s="158" t="s">
        <v>90</v>
      </c>
      <c r="AH99" t="s">
        <v>58</v>
      </c>
      <c r="AI99">
        <v>0</v>
      </c>
      <c r="AJ99" t="s">
        <v>90</v>
      </c>
      <c r="AK99">
        <v>150</v>
      </c>
      <c r="AM99">
        <v>37</v>
      </c>
      <c r="AN99">
        <v>-8</v>
      </c>
      <c r="AO99" s="4" t="s">
        <v>300</v>
      </c>
      <c r="AP99" s="1" t="s">
        <v>301</v>
      </c>
    </row>
    <row r="100" spans="1:55" x14ac:dyDescent="0.25">
      <c r="A100" s="165" t="s">
        <v>42</v>
      </c>
      <c r="B100" s="182" t="s">
        <v>69</v>
      </c>
      <c r="C100" s="183" t="s">
        <v>178</v>
      </c>
      <c r="D100" s="183" t="s">
        <v>247</v>
      </c>
      <c r="E100" s="38" t="s">
        <v>248</v>
      </c>
      <c r="F100" s="158" t="s">
        <v>73</v>
      </c>
      <c r="G100" s="158" t="s">
        <v>86</v>
      </c>
      <c r="H100" s="158" t="s">
        <v>49</v>
      </c>
      <c r="I100" s="158" t="s">
        <v>55</v>
      </c>
      <c r="J100" s="158">
        <v>17</v>
      </c>
      <c r="K100" s="158">
        <f t="shared" si="20"/>
        <v>17</v>
      </c>
      <c r="L100" s="158"/>
      <c r="M100" s="158" t="s">
        <v>52</v>
      </c>
      <c r="N100" s="158">
        <v>9.1999999999999993</v>
      </c>
      <c r="O100" s="158">
        <v>0.95</v>
      </c>
      <c r="P100" s="158" t="s">
        <v>53</v>
      </c>
      <c r="Q100" s="158">
        <f t="shared" si="16"/>
        <v>9.1999999999999993</v>
      </c>
      <c r="R100" s="158">
        <f t="shared" si="17"/>
        <v>0.95</v>
      </c>
      <c r="S100" s="158">
        <v>7</v>
      </c>
      <c r="T100" s="158">
        <v>0.27</v>
      </c>
      <c r="U100" t="s">
        <v>54</v>
      </c>
      <c r="V100" s="158">
        <f t="shared" si="18"/>
        <v>7</v>
      </c>
      <c r="W100" s="158">
        <f t="shared" si="19"/>
        <v>0.27</v>
      </c>
      <c r="X100" s="158">
        <f t="shared" si="14"/>
        <v>0.76086956521739135</v>
      </c>
      <c r="Y100" s="158" t="s">
        <v>55</v>
      </c>
      <c r="Z100" s="158">
        <v>50</v>
      </c>
      <c r="AA100" s="158" t="s">
        <v>56</v>
      </c>
      <c r="AB100" s="158">
        <v>14</v>
      </c>
      <c r="AC100" s="158" t="s">
        <v>154</v>
      </c>
      <c r="AD100" s="158" t="s">
        <v>172</v>
      </c>
      <c r="AE100" s="158" t="s">
        <v>58</v>
      </c>
      <c r="AF100" s="158" t="s">
        <v>77</v>
      </c>
      <c r="AG100" s="158" t="s">
        <v>209</v>
      </c>
      <c r="AH100" s="158" t="s">
        <v>60</v>
      </c>
      <c r="AI100" s="158">
        <v>8</v>
      </c>
      <c r="AJ100" s="158" t="s">
        <v>61</v>
      </c>
      <c r="AK100" s="158">
        <v>120</v>
      </c>
      <c r="AL100" s="158"/>
      <c r="AM100" s="158">
        <v>33</v>
      </c>
      <c r="AN100" s="158">
        <v>-118</v>
      </c>
      <c r="AO100" s="158" t="s">
        <v>302</v>
      </c>
      <c r="AP100" s="1" t="s">
        <v>303</v>
      </c>
    </row>
    <row r="101" spans="1:55" x14ac:dyDescent="0.25">
      <c r="A101" s="165" t="s">
        <v>42</v>
      </c>
      <c r="B101" s="183" t="s">
        <v>304</v>
      </c>
      <c r="C101" s="177" t="s">
        <v>305</v>
      </c>
      <c r="D101" s="166" t="s">
        <v>306</v>
      </c>
      <c r="E101" s="42" t="s">
        <v>307</v>
      </c>
      <c r="F101" s="158" t="s">
        <v>73</v>
      </c>
      <c r="G101" s="158" t="s">
        <v>181</v>
      </c>
      <c r="H101" s="158" t="s">
        <v>49</v>
      </c>
      <c r="I101" s="158" t="s">
        <v>87</v>
      </c>
      <c r="J101" s="158">
        <v>0</v>
      </c>
      <c r="K101" s="158">
        <f t="shared" si="20"/>
        <v>0</v>
      </c>
      <c r="L101" s="158"/>
      <c r="M101" s="158" t="s">
        <v>52</v>
      </c>
      <c r="N101" s="158">
        <v>12.8</v>
      </c>
      <c r="O101" s="158">
        <v>3.5</v>
      </c>
      <c r="P101" s="158" t="s">
        <v>53</v>
      </c>
      <c r="Q101" s="158">
        <f t="shared" si="16"/>
        <v>12.8</v>
      </c>
      <c r="R101" s="158">
        <f t="shared" si="17"/>
        <v>3.5</v>
      </c>
      <c r="S101" s="158">
        <v>10.6</v>
      </c>
      <c r="T101" s="158">
        <v>1.1000000000000001</v>
      </c>
      <c r="U101" s="50" t="s">
        <v>308</v>
      </c>
      <c r="V101" s="158">
        <f>(S101/1000)/0.05</f>
        <v>0.21199999999999999</v>
      </c>
      <c r="W101" s="158">
        <f>(T101/1000)/0.05</f>
        <v>2.1999999999999999E-2</v>
      </c>
      <c r="X101" s="158">
        <f t="shared" si="14"/>
        <v>1.6562499999999997E-2</v>
      </c>
      <c r="Y101" s="158" t="s">
        <v>55</v>
      </c>
      <c r="Z101" s="158">
        <v>120</v>
      </c>
      <c r="AA101" s="158" t="s">
        <v>56</v>
      </c>
      <c r="AB101" s="158">
        <v>6</v>
      </c>
      <c r="AC101" s="158" t="s">
        <v>233</v>
      </c>
      <c r="AD101" s="158" t="s">
        <v>75</v>
      </c>
      <c r="AE101" s="158" t="s">
        <v>58</v>
      </c>
      <c r="AF101" s="158" t="s">
        <v>77</v>
      </c>
      <c r="AG101" s="158" t="s">
        <v>209</v>
      </c>
      <c r="AH101" s="158" t="s">
        <v>58</v>
      </c>
      <c r="AI101" s="158" t="s">
        <v>77</v>
      </c>
      <c r="AJ101" s="158" t="s">
        <v>209</v>
      </c>
      <c r="AK101" s="158">
        <v>50</v>
      </c>
      <c r="AL101" s="158"/>
      <c r="AM101" s="158">
        <v>64</v>
      </c>
      <c r="AN101" s="158">
        <v>-64</v>
      </c>
      <c r="AO101" s="158" t="s">
        <v>309</v>
      </c>
      <c r="AP101" s="1" t="s">
        <v>310</v>
      </c>
    </row>
    <row r="102" spans="1:55" x14ac:dyDescent="0.25">
      <c r="A102" s="165" t="s">
        <v>42</v>
      </c>
      <c r="B102" s="182" t="s">
        <v>69</v>
      </c>
      <c r="C102" s="183" t="s">
        <v>178</v>
      </c>
      <c r="D102" s="167" t="s">
        <v>179</v>
      </c>
      <c r="E102" s="40" t="s">
        <v>311</v>
      </c>
      <c r="F102" s="158" t="s">
        <v>73</v>
      </c>
      <c r="G102" s="158" t="s">
        <v>181</v>
      </c>
      <c r="H102" s="158" t="s">
        <v>49</v>
      </c>
      <c r="I102" s="158" t="s">
        <v>87</v>
      </c>
      <c r="J102" s="158">
        <v>0</v>
      </c>
      <c r="K102" s="158">
        <f t="shared" si="20"/>
        <v>0</v>
      </c>
      <c r="L102" s="158"/>
      <c r="M102" s="158" t="s">
        <v>52</v>
      </c>
      <c r="N102" s="158">
        <v>35</v>
      </c>
      <c r="O102" s="158">
        <v>10.6</v>
      </c>
      <c r="P102" s="158" t="s">
        <v>53</v>
      </c>
      <c r="Q102" s="158">
        <f t="shared" si="16"/>
        <v>35</v>
      </c>
      <c r="R102" s="158">
        <f t="shared" si="17"/>
        <v>10.6</v>
      </c>
      <c r="S102" s="158">
        <v>26.7</v>
      </c>
      <c r="T102" s="158">
        <v>4.3</v>
      </c>
      <c r="U102" s="50" t="s">
        <v>308</v>
      </c>
      <c r="V102" s="158">
        <f>(S102/1000)/0.13</f>
        <v>0.20538461538461536</v>
      </c>
      <c r="W102" s="158">
        <f>(T102/1000)/0.05</f>
        <v>8.5999999999999993E-2</v>
      </c>
      <c r="X102" s="158">
        <f t="shared" si="14"/>
        <v>5.8681318681318671E-3</v>
      </c>
      <c r="Y102" s="158" t="s">
        <v>55</v>
      </c>
      <c r="Z102" s="158">
        <v>120</v>
      </c>
      <c r="AA102" s="158" t="s">
        <v>56</v>
      </c>
      <c r="AB102" s="158">
        <v>6</v>
      </c>
      <c r="AC102" s="158" t="s">
        <v>233</v>
      </c>
      <c r="AD102" s="158" t="s">
        <v>75</v>
      </c>
      <c r="AE102" s="158" t="s">
        <v>58</v>
      </c>
      <c r="AF102" s="158" t="s">
        <v>77</v>
      </c>
      <c r="AG102" s="158" t="s">
        <v>209</v>
      </c>
      <c r="AH102" s="158" t="s">
        <v>58</v>
      </c>
      <c r="AI102" s="158" t="s">
        <v>77</v>
      </c>
      <c r="AJ102" s="158" t="s">
        <v>209</v>
      </c>
      <c r="AK102" s="158">
        <v>50</v>
      </c>
      <c r="AL102" s="158"/>
      <c r="AM102" s="158">
        <v>64</v>
      </c>
      <c r="AN102" s="158">
        <v>-64</v>
      </c>
      <c r="AO102" s="158" t="s">
        <v>309</v>
      </c>
      <c r="AP102" s="1" t="s">
        <v>310</v>
      </c>
    </row>
    <row r="103" spans="1:55" x14ac:dyDescent="0.25">
      <c r="A103" s="22" t="s">
        <v>80</v>
      </c>
      <c r="B103" s="26" t="s">
        <v>93</v>
      </c>
      <c r="C103" s="24" t="s">
        <v>103</v>
      </c>
      <c r="D103" s="28" t="s">
        <v>312</v>
      </c>
      <c r="E103" s="61" t="s">
        <v>313</v>
      </c>
      <c r="F103" t="s">
        <v>97</v>
      </c>
      <c r="G103" s="158" t="s">
        <v>86</v>
      </c>
      <c r="H103" t="s">
        <v>49</v>
      </c>
      <c r="I103" t="s">
        <v>203</v>
      </c>
      <c r="J103">
        <v>12</v>
      </c>
      <c r="K103">
        <f t="shared" si="20"/>
        <v>12</v>
      </c>
      <c r="M103" s="158" t="s">
        <v>52</v>
      </c>
      <c r="N103">
        <v>16.59</v>
      </c>
      <c r="O103">
        <v>10.43</v>
      </c>
      <c r="P103" s="158" t="s">
        <v>53</v>
      </c>
      <c r="Q103" s="158">
        <f t="shared" si="16"/>
        <v>16.59</v>
      </c>
      <c r="R103" s="158">
        <f t="shared" si="17"/>
        <v>10.43</v>
      </c>
      <c r="S103">
        <v>4.6500000000000004</v>
      </c>
      <c r="T103">
        <v>2.14</v>
      </c>
      <c r="U103" t="s">
        <v>54</v>
      </c>
      <c r="V103" s="158">
        <f t="shared" ref="V103:V111" si="21">S103</f>
        <v>4.6500000000000004</v>
      </c>
      <c r="W103" s="158">
        <f t="shared" ref="W103:W111" si="22">T103</f>
        <v>2.14</v>
      </c>
      <c r="X103" s="158">
        <f t="shared" si="14"/>
        <v>0.28028933092224234</v>
      </c>
      <c r="Y103" s="158" t="s">
        <v>55</v>
      </c>
      <c r="Z103" s="158">
        <v>64</v>
      </c>
      <c r="AA103" s="158" t="s">
        <v>56</v>
      </c>
      <c r="AB103" s="158">
        <v>7</v>
      </c>
      <c r="AC103" s="158" t="s">
        <v>154</v>
      </c>
      <c r="AD103" t="s">
        <v>172</v>
      </c>
      <c r="AE103" t="s">
        <v>60</v>
      </c>
      <c r="AF103" s="158" t="s">
        <v>173</v>
      </c>
      <c r="AG103" t="s">
        <v>174</v>
      </c>
      <c r="AH103" t="s">
        <v>58</v>
      </c>
      <c r="AI103" t="s">
        <v>77</v>
      </c>
      <c r="AJ103" t="s">
        <v>209</v>
      </c>
      <c r="AK103">
        <v>300</v>
      </c>
      <c r="AM103">
        <v>-45</v>
      </c>
      <c r="AN103">
        <v>170</v>
      </c>
      <c r="AO103" s="136" t="s">
        <v>314</v>
      </c>
      <c r="AP103" s="1" t="s">
        <v>315</v>
      </c>
    </row>
    <row r="104" spans="1:55" x14ac:dyDescent="0.25">
      <c r="A104" s="22" t="s">
        <v>80</v>
      </c>
      <c r="B104" s="26" t="s">
        <v>93</v>
      </c>
      <c r="C104" s="24" t="s">
        <v>103</v>
      </c>
      <c r="D104" s="28" t="s">
        <v>312</v>
      </c>
      <c r="E104" s="61" t="s">
        <v>313</v>
      </c>
      <c r="F104" t="s">
        <v>97</v>
      </c>
      <c r="G104" s="158" t="s">
        <v>86</v>
      </c>
      <c r="H104" t="s">
        <v>49</v>
      </c>
      <c r="I104" t="s">
        <v>203</v>
      </c>
      <c r="J104">
        <v>12</v>
      </c>
      <c r="K104">
        <f t="shared" si="20"/>
        <v>12</v>
      </c>
      <c r="M104" s="158" t="s">
        <v>52</v>
      </c>
      <c r="N104">
        <v>45.99</v>
      </c>
      <c r="O104">
        <v>38.93</v>
      </c>
      <c r="P104" s="158" t="s">
        <v>53</v>
      </c>
      <c r="Q104" s="158">
        <f t="shared" si="16"/>
        <v>45.99</v>
      </c>
      <c r="R104" s="158">
        <f t="shared" si="17"/>
        <v>38.93</v>
      </c>
      <c r="S104">
        <v>5.7</v>
      </c>
      <c r="T104">
        <v>3.37</v>
      </c>
      <c r="U104" t="s">
        <v>54</v>
      </c>
      <c r="V104" s="158">
        <f t="shared" si="21"/>
        <v>5.7</v>
      </c>
      <c r="W104" s="158">
        <f t="shared" si="22"/>
        <v>3.37</v>
      </c>
      <c r="X104" s="158">
        <f t="shared" si="14"/>
        <v>0.12393998695368558</v>
      </c>
      <c r="Y104" s="158" t="s">
        <v>55</v>
      </c>
      <c r="Z104" s="158">
        <v>64</v>
      </c>
      <c r="AA104" s="158" t="s">
        <v>56</v>
      </c>
      <c r="AB104" s="158">
        <v>7</v>
      </c>
      <c r="AC104" s="158" t="s">
        <v>154</v>
      </c>
      <c r="AD104" t="s">
        <v>172</v>
      </c>
      <c r="AE104" s="158" t="s">
        <v>58</v>
      </c>
      <c r="AF104" s="158" t="s">
        <v>77</v>
      </c>
      <c r="AG104" s="158" t="s">
        <v>209</v>
      </c>
      <c r="AH104" t="s">
        <v>58</v>
      </c>
      <c r="AI104" t="s">
        <v>77</v>
      </c>
      <c r="AJ104" t="s">
        <v>209</v>
      </c>
      <c r="AK104">
        <v>300</v>
      </c>
      <c r="AM104">
        <v>-45</v>
      </c>
      <c r="AN104">
        <v>170</v>
      </c>
      <c r="AO104" s="136" t="s">
        <v>314</v>
      </c>
      <c r="AP104" s="1" t="s">
        <v>315</v>
      </c>
    </row>
    <row r="105" spans="1:55" x14ac:dyDescent="0.25">
      <c r="A105" s="22" t="s">
        <v>80</v>
      </c>
      <c r="B105" s="26" t="s">
        <v>93</v>
      </c>
      <c r="C105" s="24" t="s">
        <v>103</v>
      </c>
      <c r="D105" s="28" t="s">
        <v>312</v>
      </c>
      <c r="E105" s="61" t="s">
        <v>313</v>
      </c>
      <c r="F105" t="s">
        <v>97</v>
      </c>
      <c r="G105" s="158" t="s">
        <v>86</v>
      </c>
      <c r="H105" t="s">
        <v>49</v>
      </c>
      <c r="I105" t="s">
        <v>207</v>
      </c>
      <c r="J105">
        <v>12</v>
      </c>
      <c r="K105">
        <f t="shared" si="20"/>
        <v>12</v>
      </c>
      <c r="M105" s="158" t="s">
        <v>52</v>
      </c>
      <c r="N105">
        <v>2.63</v>
      </c>
      <c r="O105">
        <v>0.16</v>
      </c>
      <c r="P105" s="158" t="s">
        <v>53</v>
      </c>
      <c r="Q105" s="158">
        <f t="shared" si="16"/>
        <v>2.63</v>
      </c>
      <c r="R105" s="158">
        <f t="shared" si="17"/>
        <v>0.16</v>
      </c>
      <c r="S105">
        <v>6.64</v>
      </c>
      <c r="T105">
        <v>0.48</v>
      </c>
      <c r="U105" t="s">
        <v>54</v>
      </c>
      <c r="V105" s="158">
        <f t="shared" si="21"/>
        <v>6.64</v>
      </c>
      <c r="W105" s="158">
        <f t="shared" si="22"/>
        <v>0.48</v>
      </c>
      <c r="X105" s="158">
        <f t="shared" ref="X105:X126" si="23">V105/Q105</f>
        <v>2.5247148288973382</v>
      </c>
      <c r="Y105" s="158" t="s">
        <v>55</v>
      </c>
      <c r="Z105" s="158">
        <v>64</v>
      </c>
      <c r="AA105" s="158" t="s">
        <v>56</v>
      </c>
      <c r="AB105" s="158">
        <v>7</v>
      </c>
      <c r="AC105" s="158" t="s">
        <v>154</v>
      </c>
      <c r="AD105" t="s">
        <v>172</v>
      </c>
      <c r="AE105" t="s">
        <v>60</v>
      </c>
      <c r="AF105" s="158" t="s">
        <v>173</v>
      </c>
      <c r="AG105" t="s">
        <v>174</v>
      </c>
      <c r="AH105" t="s">
        <v>58</v>
      </c>
      <c r="AI105" t="s">
        <v>77</v>
      </c>
      <c r="AJ105" t="s">
        <v>209</v>
      </c>
      <c r="AK105">
        <v>300</v>
      </c>
      <c r="AM105">
        <v>-45</v>
      </c>
      <c r="AN105">
        <v>170</v>
      </c>
      <c r="AO105" s="136" t="s">
        <v>314</v>
      </c>
      <c r="AP105" s="1" t="s">
        <v>315</v>
      </c>
    </row>
    <row r="106" spans="1:55" x14ac:dyDescent="0.25">
      <c r="A106" s="22" t="s">
        <v>80</v>
      </c>
      <c r="B106" s="26" t="s">
        <v>93</v>
      </c>
      <c r="C106" s="24" t="s">
        <v>103</v>
      </c>
      <c r="D106" s="28" t="s">
        <v>312</v>
      </c>
      <c r="E106" s="61" t="s">
        <v>313</v>
      </c>
      <c r="F106" t="s">
        <v>97</v>
      </c>
      <c r="G106" s="158" t="s">
        <v>86</v>
      </c>
      <c r="H106" t="s">
        <v>49</v>
      </c>
      <c r="I106" t="s">
        <v>207</v>
      </c>
      <c r="J106">
        <v>12</v>
      </c>
      <c r="K106">
        <f t="shared" si="20"/>
        <v>12</v>
      </c>
      <c r="M106" s="158" t="s">
        <v>52</v>
      </c>
      <c r="N106">
        <v>3.03</v>
      </c>
      <c r="O106">
        <v>0.28000000000000003</v>
      </c>
      <c r="P106" s="158" t="s">
        <v>53</v>
      </c>
      <c r="Q106" s="158">
        <f t="shared" si="16"/>
        <v>3.03</v>
      </c>
      <c r="R106" s="158">
        <f t="shared" si="17"/>
        <v>0.28000000000000003</v>
      </c>
      <c r="S106">
        <v>8.39</v>
      </c>
      <c r="T106">
        <v>0.62</v>
      </c>
      <c r="U106" t="s">
        <v>54</v>
      </c>
      <c r="V106" s="158">
        <f t="shared" si="21"/>
        <v>8.39</v>
      </c>
      <c r="W106" s="158">
        <f t="shared" si="22"/>
        <v>0.62</v>
      </c>
      <c r="X106" s="158">
        <f t="shared" si="23"/>
        <v>2.7689768976897695</v>
      </c>
      <c r="Y106" s="158" t="s">
        <v>55</v>
      </c>
      <c r="Z106" s="158">
        <v>64</v>
      </c>
      <c r="AA106" s="158" t="s">
        <v>56</v>
      </c>
      <c r="AB106" s="158">
        <v>7</v>
      </c>
      <c r="AC106" s="158" t="s">
        <v>154</v>
      </c>
      <c r="AD106" t="s">
        <v>172</v>
      </c>
      <c r="AE106" s="158" t="s">
        <v>58</v>
      </c>
      <c r="AF106" s="158" t="s">
        <v>77</v>
      </c>
      <c r="AG106" s="158" t="s">
        <v>209</v>
      </c>
      <c r="AH106" t="s">
        <v>58</v>
      </c>
      <c r="AI106" t="s">
        <v>77</v>
      </c>
      <c r="AJ106" t="s">
        <v>209</v>
      </c>
      <c r="AK106">
        <v>300</v>
      </c>
      <c r="AM106">
        <v>-45</v>
      </c>
      <c r="AN106">
        <v>170</v>
      </c>
      <c r="AO106" s="136" t="s">
        <v>314</v>
      </c>
      <c r="AP106" s="1" t="s">
        <v>315</v>
      </c>
    </row>
    <row r="107" spans="1:55" x14ac:dyDescent="0.25">
      <c r="A107" s="22" t="s">
        <v>80</v>
      </c>
      <c r="B107" s="26" t="s">
        <v>93</v>
      </c>
      <c r="C107" s="24" t="s">
        <v>103</v>
      </c>
      <c r="D107" s="28" t="s">
        <v>312</v>
      </c>
      <c r="E107" s="61" t="s">
        <v>313</v>
      </c>
      <c r="F107" t="s">
        <v>97</v>
      </c>
      <c r="G107" s="158" t="s">
        <v>86</v>
      </c>
      <c r="H107" t="s">
        <v>49</v>
      </c>
      <c r="I107" t="s">
        <v>207</v>
      </c>
      <c r="J107">
        <v>12</v>
      </c>
      <c r="K107">
        <f t="shared" si="20"/>
        <v>12</v>
      </c>
      <c r="M107" s="158" t="s">
        <v>52</v>
      </c>
      <c r="N107">
        <v>1.86</v>
      </c>
      <c r="O107">
        <v>0.38</v>
      </c>
      <c r="P107" s="158" t="s">
        <v>53</v>
      </c>
      <c r="Q107" s="158">
        <f t="shared" si="16"/>
        <v>1.86</v>
      </c>
      <c r="R107" s="158">
        <f t="shared" si="17"/>
        <v>0.38</v>
      </c>
      <c r="S107">
        <v>8.44</v>
      </c>
      <c r="T107">
        <v>1.05</v>
      </c>
      <c r="U107" t="s">
        <v>54</v>
      </c>
      <c r="V107" s="158">
        <f t="shared" si="21"/>
        <v>8.44</v>
      </c>
      <c r="W107" s="158">
        <f t="shared" si="22"/>
        <v>1.05</v>
      </c>
      <c r="X107" s="158">
        <f t="shared" si="23"/>
        <v>4.5376344086021501</v>
      </c>
      <c r="Y107" s="158" t="s">
        <v>55</v>
      </c>
      <c r="Z107" s="158">
        <v>64</v>
      </c>
      <c r="AA107" s="158" t="s">
        <v>56</v>
      </c>
      <c r="AB107" s="158">
        <v>7</v>
      </c>
      <c r="AC107" s="158" t="s">
        <v>154</v>
      </c>
      <c r="AD107" t="s">
        <v>172</v>
      </c>
      <c r="AE107" s="158" t="s">
        <v>58</v>
      </c>
      <c r="AF107" s="158" t="s">
        <v>77</v>
      </c>
      <c r="AG107" s="158" t="s">
        <v>209</v>
      </c>
      <c r="AH107" t="s">
        <v>58</v>
      </c>
      <c r="AI107" t="s">
        <v>77</v>
      </c>
      <c r="AJ107" t="s">
        <v>209</v>
      </c>
      <c r="AK107">
        <v>300</v>
      </c>
      <c r="AM107">
        <v>-45</v>
      </c>
      <c r="AN107">
        <v>170</v>
      </c>
      <c r="AO107" s="136" t="s">
        <v>314</v>
      </c>
      <c r="AP107" s="1" t="s">
        <v>315</v>
      </c>
    </row>
    <row r="108" spans="1:55" x14ac:dyDescent="0.25">
      <c r="A108" s="22" t="s">
        <v>80</v>
      </c>
      <c r="B108" s="26" t="s">
        <v>93</v>
      </c>
      <c r="C108" s="24" t="s">
        <v>103</v>
      </c>
      <c r="D108" s="28" t="s">
        <v>312</v>
      </c>
      <c r="E108" s="61" t="s">
        <v>313</v>
      </c>
      <c r="F108" t="s">
        <v>97</v>
      </c>
      <c r="G108" s="158" t="s">
        <v>86</v>
      </c>
      <c r="H108" t="s">
        <v>49</v>
      </c>
      <c r="I108" t="s">
        <v>207</v>
      </c>
      <c r="J108">
        <v>12</v>
      </c>
      <c r="K108">
        <f t="shared" si="20"/>
        <v>12</v>
      </c>
      <c r="M108" s="158" t="s">
        <v>52</v>
      </c>
      <c r="N108">
        <v>3.99</v>
      </c>
      <c r="O108">
        <v>1.85</v>
      </c>
      <c r="P108" s="158" t="s">
        <v>53</v>
      </c>
      <c r="Q108" s="158">
        <f t="shared" si="16"/>
        <v>3.99</v>
      </c>
      <c r="R108" s="158">
        <f t="shared" si="17"/>
        <v>1.85</v>
      </c>
      <c r="S108">
        <v>8.98</v>
      </c>
      <c r="T108">
        <v>1.8</v>
      </c>
      <c r="U108" t="s">
        <v>54</v>
      </c>
      <c r="V108" s="158">
        <f t="shared" si="21"/>
        <v>8.98</v>
      </c>
      <c r="W108" s="158">
        <f t="shared" si="22"/>
        <v>1.8</v>
      </c>
      <c r="X108" s="158">
        <f t="shared" si="23"/>
        <v>2.2506265664160403</v>
      </c>
      <c r="Y108" s="158" t="s">
        <v>55</v>
      </c>
      <c r="Z108" s="158">
        <v>64</v>
      </c>
      <c r="AA108" s="158" t="s">
        <v>56</v>
      </c>
      <c r="AB108" s="158">
        <v>7</v>
      </c>
      <c r="AC108" s="158" t="s">
        <v>154</v>
      </c>
      <c r="AD108" t="s">
        <v>172</v>
      </c>
      <c r="AE108" t="s">
        <v>60</v>
      </c>
      <c r="AF108" s="158" t="s">
        <v>173</v>
      </c>
      <c r="AG108" t="s">
        <v>174</v>
      </c>
      <c r="AH108" t="s">
        <v>58</v>
      </c>
      <c r="AI108" t="s">
        <v>77</v>
      </c>
      <c r="AJ108" t="s">
        <v>209</v>
      </c>
      <c r="AK108">
        <v>300</v>
      </c>
      <c r="AM108">
        <v>-45</v>
      </c>
      <c r="AN108">
        <v>170</v>
      </c>
      <c r="AO108" s="136" t="s">
        <v>314</v>
      </c>
      <c r="AP108" s="1" t="s">
        <v>315</v>
      </c>
    </row>
    <row r="109" spans="1:55" x14ac:dyDescent="0.25">
      <c r="A109" s="22" t="s">
        <v>80</v>
      </c>
      <c r="B109" s="26" t="s">
        <v>93</v>
      </c>
      <c r="C109" s="24" t="s">
        <v>103</v>
      </c>
      <c r="D109" s="28" t="s">
        <v>312</v>
      </c>
      <c r="E109" s="61" t="s">
        <v>313</v>
      </c>
      <c r="F109" t="s">
        <v>97</v>
      </c>
      <c r="G109" s="158" t="s">
        <v>86</v>
      </c>
      <c r="H109" t="s">
        <v>49</v>
      </c>
      <c r="I109" t="s">
        <v>207</v>
      </c>
      <c r="J109">
        <v>12</v>
      </c>
      <c r="K109">
        <f t="shared" si="20"/>
        <v>12</v>
      </c>
      <c r="M109" s="158" t="s">
        <v>52</v>
      </c>
      <c r="N109">
        <v>2.25</v>
      </c>
      <c r="O109">
        <v>0.64</v>
      </c>
      <c r="P109" s="158" t="s">
        <v>53</v>
      </c>
      <c r="Q109" s="158">
        <f t="shared" si="16"/>
        <v>2.25</v>
      </c>
      <c r="R109" s="158">
        <f t="shared" si="17"/>
        <v>0.64</v>
      </c>
      <c r="S109">
        <v>9.2100000000000009</v>
      </c>
      <c r="T109">
        <v>1.32</v>
      </c>
      <c r="U109" t="s">
        <v>54</v>
      </c>
      <c r="V109" s="158">
        <f t="shared" si="21"/>
        <v>9.2100000000000009</v>
      </c>
      <c r="W109" s="158">
        <f t="shared" si="22"/>
        <v>1.32</v>
      </c>
      <c r="X109" s="158">
        <f t="shared" si="23"/>
        <v>4.0933333333333337</v>
      </c>
      <c r="Y109" s="158" t="s">
        <v>55</v>
      </c>
      <c r="Z109" s="158">
        <v>64</v>
      </c>
      <c r="AA109" s="158" t="s">
        <v>56</v>
      </c>
      <c r="AB109" s="158">
        <v>7</v>
      </c>
      <c r="AC109" s="158" t="s">
        <v>154</v>
      </c>
      <c r="AD109" t="s">
        <v>172</v>
      </c>
      <c r="AE109" t="s">
        <v>60</v>
      </c>
      <c r="AF109" s="158" t="s">
        <v>173</v>
      </c>
      <c r="AG109" t="s">
        <v>174</v>
      </c>
      <c r="AH109" t="s">
        <v>58</v>
      </c>
      <c r="AI109" t="s">
        <v>77</v>
      </c>
      <c r="AJ109" t="s">
        <v>209</v>
      </c>
      <c r="AK109">
        <v>300</v>
      </c>
      <c r="AM109">
        <v>-45</v>
      </c>
      <c r="AN109">
        <v>170</v>
      </c>
      <c r="AO109" s="136" t="s">
        <v>314</v>
      </c>
      <c r="AP109" s="1" t="s">
        <v>315</v>
      </c>
    </row>
    <row r="110" spans="1:55" x14ac:dyDescent="0.25">
      <c r="A110" s="22" t="s">
        <v>80</v>
      </c>
      <c r="B110" s="26" t="s">
        <v>93</v>
      </c>
      <c r="C110" s="24" t="s">
        <v>103</v>
      </c>
      <c r="D110" s="28" t="s">
        <v>312</v>
      </c>
      <c r="E110" s="61" t="s">
        <v>313</v>
      </c>
      <c r="F110" t="s">
        <v>97</v>
      </c>
      <c r="G110" s="158" t="s">
        <v>86</v>
      </c>
      <c r="H110" t="s">
        <v>49</v>
      </c>
      <c r="I110" t="s">
        <v>203</v>
      </c>
      <c r="J110">
        <v>12</v>
      </c>
      <c r="K110">
        <f t="shared" si="20"/>
        <v>12</v>
      </c>
      <c r="M110" s="158" t="s">
        <v>52</v>
      </c>
      <c r="N110">
        <v>17.13</v>
      </c>
      <c r="O110">
        <v>4.87</v>
      </c>
      <c r="P110" s="158" t="s">
        <v>53</v>
      </c>
      <c r="Q110" s="158">
        <f t="shared" si="16"/>
        <v>17.13</v>
      </c>
      <c r="R110" s="158">
        <f t="shared" si="17"/>
        <v>4.87</v>
      </c>
      <c r="S110">
        <v>9.4700000000000006</v>
      </c>
      <c r="T110">
        <v>1.77</v>
      </c>
      <c r="U110" t="s">
        <v>54</v>
      </c>
      <c r="V110" s="158">
        <f t="shared" si="21"/>
        <v>9.4700000000000006</v>
      </c>
      <c r="W110" s="158">
        <f t="shared" si="22"/>
        <v>1.77</v>
      </c>
      <c r="X110" s="158">
        <f t="shared" si="23"/>
        <v>0.55283129013426746</v>
      </c>
      <c r="Y110" s="158" t="s">
        <v>55</v>
      </c>
      <c r="Z110" s="158">
        <v>64</v>
      </c>
      <c r="AA110" s="158" t="s">
        <v>56</v>
      </c>
      <c r="AB110" s="158">
        <v>7</v>
      </c>
      <c r="AC110" s="158" t="s">
        <v>154</v>
      </c>
      <c r="AD110" t="s">
        <v>172</v>
      </c>
      <c r="AE110" s="158" t="s">
        <v>58</v>
      </c>
      <c r="AF110" s="158" t="s">
        <v>77</v>
      </c>
      <c r="AG110" s="158" t="s">
        <v>209</v>
      </c>
      <c r="AH110" t="s">
        <v>58</v>
      </c>
      <c r="AI110" t="s">
        <v>77</v>
      </c>
      <c r="AJ110" t="s">
        <v>209</v>
      </c>
      <c r="AK110">
        <v>300</v>
      </c>
      <c r="AM110">
        <v>-45</v>
      </c>
      <c r="AN110">
        <v>170</v>
      </c>
      <c r="AO110" s="136" t="s">
        <v>314</v>
      </c>
      <c r="AP110" s="1" t="s">
        <v>315</v>
      </c>
    </row>
    <row r="111" spans="1:55" x14ac:dyDescent="0.25">
      <c r="A111" s="22" t="s">
        <v>80</v>
      </c>
      <c r="B111" s="26" t="s">
        <v>93</v>
      </c>
      <c r="C111" s="24" t="s">
        <v>103</v>
      </c>
      <c r="D111" s="28" t="s">
        <v>312</v>
      </c>
      <c r="E111" s="61" t="s">
        <v>313</v>
      </c>
      <c r="F111" t="s">
        <v>97</v>
      </c>
      <c r="G111" s="158" t="s">
        <v>86</v>
      </c>
      <c r="H111" t="s">
        <v>49</v>
      </c>
      <c r="I111" t="s">
        <v>207</v>
      </c>
      <c r="J111">
        <v>12</v>
      </c>
      <c r="K111">
        <f t="shared" si="20"/>
        <v>12</v>
      </c>
      <c r="M111" s="158" t="s">
        <v>52</v>
      </c>
      <c r="N111">
        <v>4.4800000000000004</v>
      </c>
      <c r="O111">
        <v>1.1399999999999999</v>
      </c>
      <c r="P111" s="158" t="s">
        <v>53</v>
      </c>
      <c r="Q111" s="158">
        <f t="shared" si="16"/>
        <v>4.4800000000000004</v>
      </c>
      <c r="R111" s="158">
        <f t="shared" si="17"/>
        <v>1.1399999999999999</v>
      </c>
      <c r="S111">
        <v>12.92</v>
      </c>
      <c r="T111">
        <v>1.49</v>
      </c>
      <c r="U111" t="s">
        <v>54</v>
      </c>
      <c r="V111" s="158">
        <f t="shared" si="21"/>
        <v>12.92</v>
      </c>
      <c r="W111" s="158">
        <f t="shared" si="22"/>
        <v>1.49</v>
      </c>
      <c r="X111" s="158">
        <f t="shared" si="23"/>
        <v>2.8839285714285712</v>
      </c>
      <c r="Y111" s="158" t="s">
        <v>55</v>
      </c>
      <c r="Z111" s="158">
        <v>64</v>
      </c>
      <c r="AA111" s="158" t="s">
        <v>56</v>
      </c>
      <c r="AB111" s="158">
        <v>7</v>
      </c>
      <c r="AC111" s="158" t="s">
        <v>154</v>
      </c>
      <c r="AD111" t="s">
        <v>172</v>
      </c>
      <c r="AE111" s="158" t="s">
        <v>58</v>
      </c>
      <c r="AF111" s="158" t="s">
        <v>77</v>
      </c>
      <c r="AG111" s="158" t="s">
        <v>209</v>
      </c>
      <c r="AH111" t="s">
        <v>58</v>
      </c>
      <c r="AI111" t="s">
        <v>77</v>
      </c>
      <c r="AJ111" t="s">
        <v>209</v>
      </c>
      <c r="AK111">
        <v>300</v>
      </c>
      <c r="AM111">
        <v>-45</v>
      </c>
      <c r="AN111">
        <v>170</v>
      </c>
      <c r="AO111" s="136" t="s">
        <v>314</v>
      </c>
      <c r="AP111" s="1" t="s">
        <v>315</v>
      </c>
      <c r="BC111" s="1"/>
    </row>
    <row r="112" spans="1:55" x14ac:dyDescent="0.25">
      <c r="A112" s="172" t="s">
        <v>109</v>
      </c>
      <c r="B112" s="190" t="s">
        <v>110</v>
      </c>
      <c r="C112" s="163" t="s">
        <v>111</v>
      </c>
      <c r="D112" s="192" t="s">
        <v>316</v>
      </c>
      <c r="E112" s="32" t="s">
        <v>317</v>
      </c>
      <c r="F112" s="158" t="s">
        <v>318</v>
      </c>
      <c r="G112" s="158" t="s">
        <v>319</v>
      </c>
      <c r="H112" s="158" t="s">
        <v>49</v>
      </c>
      <c r="I112" s="158" t="s">
        <v>203</v>
      </c>
      <c r="J112" s="158">
        <v>25</v>
      </c>
      <c r="K112" s="158">
        <f t="shared" si="20"/>
        <v>25</v>
      </c>
      <c r="L112" s="158"/>
      <c r="M112" s="158" t="s">
        <v>52</v>
      </c>
      <c r="N112" s="158">
        <v>33.5</v>
      </c>
      <c r="O112" s="158" t="s">
        <v>55</v>
      </c>
      <c r="P112" s="190" t="s">
        <v>261</v>
      </c>
      <c r="Q112" s="158">
        <f>(N112/14.0067)</f>
        <v>2.3917125375713053</v>
      </c>
      <c r="R112" s="158" t="s">
        <v>55</v>
      </c>
      <c r="S112" s="158">
        <v>85.21</v>
      </c>
      <c r="T112" s="158" t="s">
        <v>55</v>
      </c>
      <c r="U112" s="12" t="s">
        <v>232</v>
      </c>
      <c r="V112" s="158">
        <f>S112/14.0067</f>
        <v>6.0835171739239069</v>
      </c>
      <c r="W112" s="158" t="s">
        <v>55</v>
      </c>
      <c r="X112" s="158">
        <f t="shared" si="23"/>
        <v>2.5435820895522383</v>
      </c>
      <c r="Y112" s="158" t="s">
        <v>55</v>
      </c>
      <c r="Z112" s="158">
        <v>5</v>
      </c>
      <c r="AA112" s="158" t="s">
        <v>56</v>
      </c>
      <c r="AB112" s="158">
        <v>16</v>
      </c>
      <c r="AC112" s="158" t="s">
        <v>320</v>
      </c>
      <c r="AD112" s="158" t="s">
        <v>262</v>
      </c>
      <c r="AE112" s="158" t="s">
        <v>60</v>
      </c>
      <c r="AF112" s="158" t="s">
        <v>173</v>
      </c>
      <c r="AG112" s="158" t="s">
        <v>174</v>
      </c>
      <c r="AH112" s="158" t="s">
        <v>60</v>
      </c>
      <c r="AI112" s="158">
        <v>16</v>
      </c>
      <c r="AJ112" s="158" t="s">
        <v>61</v>
      </c>
      <c r="AK112" s="158">
        <v>250</v>
      </c>
      <c r="AL112" s="158"/>
      <c r="AM112" s="158">
        <v>-32</v>
      </c>
      <c r="AN112" s="158">
        <v>115</v>
      </c>
      <c r="AO112" s="158" t="s">
        <v>321</v>
      </c>
      <c r="AP112" s="3" t="s">
        <v>322</v>
      </c>
    </row>
    <row r="113" spans="1:42" x14ac:dyDescent="0.25">
      <c r="A113" s="172" t="s">
        <v>109</v>
      </c>
      <c r="B113" s="190" t="s">
        <v>110</v>
      </c>
      <c r="C113" s="163" t="s">
        <v>111</v>
      </c>
      <c r="D113" s="192" t="s">
        <v>316</v>
      </c>
      <c r="E113" s="32" t="s">
        <v>317</v>
      </c>
      <c r="F113" s="158" t="s">
        <v>318</v>
      </c>
      <c r="G113" s="158" t="s">
        <v>319</v>
      </c>
      <c r="H113" s="158" t="s">
        <v>49</v>
      </c>
      <c r="I113" s="158" t="s">
        <v>203</v>
      </c>
      <c r="J113" s="158">
        <v>25</v>
      </c>
      <c r="K113" s="158">
        <f t="shared" si="20"/>
        <v>25</v>
      </c>
      <c r="L113" s="158"/>
      <c r="M113" s="158" t="s">
        <v>242</v>
      </c>
      <c r="N113" s="158">
        <v>1.21</v>
      </c>
      <c r="O113" s="158" t="s">
        <v>55</v>
      </c>
      <c r="P113" s="190" t="s">
        <v>261</v>
      </c>
      <c r="Q113" s="158">
        <f>(N113/14.0067)</f>
        <v>8.638722896899341E-2</v>
      </c>
      <c r="R113" s="158" t="s">
        <v>55</v>
      </c>
      <c r="S113" s="158">
        <v>132</v>
      </c>
      <c r="T113" s="158" t="s">
        <v>55</v>
      </c>
      <c r="U113" s="12" t="s">
        <v>232</v>
      </c>
      <c r="V113" s="158">
        <f>S113/14.0067</f>
        <v>9.4240613420720081</v>
      </c>
      <c r="W113" s="158" t="s">
        <v>55</v>
      </c>
      <c r="X113" s="158">
        <f t="shared" si="23"/>
        <v>109.09090909090909</v>
      </c>
      <c r="Y113" s="158" t="s">
        <v>55</v>
      </c>
      <c r="Z113" s="158">
        <v>5</v>
      </c>
      <c r="AA113" s="158" t="s">
        <v>56</v>
      </c>
      <c r="AB113" s="158">
        <v>16</v>
      </c>
      <c r="AC113" s="158" t="s">
        <v>320</v>
      </c>
      <c r="AD113" s="158" t="s">
        <v>262</v>
      </c>
      <c r="AE113" s="158" t="s">
        <v>60</v>
      </c>
      <c r="AF113" s="158" t="s">
        <v>173</v>
      </c>
      <c r="AG113" s="158" t="s">
        <v>174</v>
      </c>
      <c r="AH113" s="158" t="s">
        <v>60</v>
      </c>
      <c r="AI113" s="158">
        <v>16</v>
      </c>
      <c r="AJ113" s="158" t="s">
        <v>61</v>
      </c>
      <c r="AK113" s="158">
        <v>250</v>
      </c>
      <c r="AL113" s="158"/>
      <c r="AM113" s="158">
        <v>-32</v>
      </c>
      <c r="AN113" s="158">
        <v>115</v>
      </c>
      <c r="AO113" s="158" t="s">
        <v>321</v>
      </c>
      <c r="AP113" s="3" t="s">
        <v>322</v>
      </c>
    </row>
    <row r="114" spans="1:42" x14ac:dyDescent="0.25">
      <c r="A114" s="172" t="s">
        <v>109</v>
      </c>
      <c r="B114" s="173" t="s">
        <v>147</v>
      </c>
      <c r="C114" s="163" t="s">
        <v>151</v>
      </c>
      <c r="D114" s="176" t="s">
        <v>152</v>
      </c>
      <c r="E114" s="106" t="s">
        <v>323</v>
      </c>
      <c r="F114" s="158" t="s">
        <v>85</v>
      </c>
      <c r="G114" s="158" t="s">
        <v>324</v>
      </c>
      <c r="H114" s="158" t="s">
        <v>49</v>
      </c>
      <c r="I114" s="158" t="s">
        <v>203</v>
      </c>
      <c r="J114" s="158">
        <v>25</v>
      </c>
      <c r="K114" s="158">
        <f t="shared" si="20"/>
        <v>25</v>
      </c>
      <c r="L114" s="158"/>
      <c r="M114" s="158" t="s">
        <v>52</v>
      </c>
      <c r="N114" s="158">
        <v>17.86</v>
      </c>
      <c r="O114" s="158" t="s">
        <v>55</v>
      </c>
      <c r="P114" s="190" t="s">
        <v>261</v>
      </c>
      <c r="Q114" s="158">
        <f>(N114/14.0067)</f>
        <v>1.2751040573439854</v>
      </c>
      <c r="R114" s="158" t="s">
        <v>55</v>
      </c>
      <c r="S114" s="158">
        <v>58.57</v>
      </c>
      <c r="T114" s="158" t="s">
        <v>55</v>
      </c>
      <c r="U114" s="12" t="s">
        <v>232</v>
      </c>
      <c r="V114" s="158">
        <f>S114/14.0067</f>
        <v>4.1815702485239203</v>
      </c>
      <c r="W114" s="158" t="s">
        <v>55</v>
      </c>
      <c r="X114" s="158">
        <f t="shared" si="23"/>
        <v>3.2793952967525195</v>
      </c>
      <c r="Y114" s="158" t="s">
        <v>55</v>
      </c>
      <c r="Z114" s="158">
        <v>5</v>
      </c>
      <c r="AA114" s="158" t="s">
        <v>56</v>
      </c>
      <c r="AB114" s="158">
        <v>16</v>
      </c>
      <c r="AC114" s="158" t="s">
        <v>320</v>
      </c>
      <c r="AD114" s="158" t="s">
        <v>262</v>
      </c>
      <c r="AE114" s="158" t="s">
        <v>60</v>
      </c>
      <c r="AF114" s="158" t="s">
        <v>173</v>
      </c>
      <c r="AG114" s="158" t="s">
        <v>174</v>
      </c>
      <c r="AH114" s="158" t="s">
        <v>60</v>
      </c>
      <c r="AI114" s="158">
        <v>16</v>
      </c>
      <c r="AJ114" s="158" t="s">
        <v>61</v>
      </c>
      <c r="AK114" s="158">
        <v>250</v>
      </c>
      <c r="AL114" s="158"/>
      <c r="AM114" s="158">
        <v>-32</v>
      </c>
      <c r="AN114" s="158">
        <v>115</v>
      </c>
      <c r="AO114" s="158" t="s">
        <v>321</v>
      </c>
      <c r="AP114" s="3" t="s">
        <v>322</v>
      </c>
    </row>
    <row r="115" spans="1:42" x14ac:dyDescent="0.25">
      <c r="A115" s="172" t="s">
        <v>109</v>
      </c>
      <c r="B115" s="173" t="s">
        <v>147</v>
      </c>
      <c r="C115" s="163" t="s">
        <v>151</v>
      </c>
      <c r="D115" s="176" t="s">
        <v>152</v>
      </c>
      <c r="E115" s="105" t="s">
        <v>325</v>
      </c>
      <c r="F115" t="s">
        <v>85</v>
      </c>
      <c r="G115" s="158" t="s">
        <v>86</v>
      </c>
      <c r="H115" t="s">
        <v>49</v>
      </c>
      <c r="I115" t="s">
        <v>87</v>
      </c>
      <c r="J115">
        <v>15</v>
      </c>
      <c r="K115">
        <f t="shared" si="20"/>
        <v>15</v>
      </c>
      <c r="M115" s="158" t="s">
        <v>52</v>
      </c>
      <c r="N115">
        <v>5</v>
      </c>
      <c r="O115">
        <v>0.6</v>
      </c>
      <c r="P115" s="158" t="s">
        <v>53</v>
      </c>
      <c r="Q115" s="158">
        <f t="shared" ref="Q115:Q126" si="24">N115</f>
        <v>5</v>
      </c>
      <c r="R115" s="158">
        <f t="shared" ref="R115:R126" si="25">O115</f>
        <v>0.6</v>
      </c>
      <c r="S115">
        <v>11.2</v>
      </c>
      <c r="T115">
        <v>0.6</v>
      </c>
      <c r="U115" t="s">
        <v>54</v>
      </c>
      <c r="V115" s="158">
        <f t="shared" ref="V115:V126" si="26">S115</f>
        <v>11.2</v>
      </c>
      <c r="W115" s="158">
        <f t="shared" ref="W115:W126" si="27">T115</f>
        <v>0.6</v>
      </c>
      <c r="X115" s="158">
        <f t="shared" si="23"/>
        <v>2.2399999999999998</v>
      </c>
      <c r="Y115" s="158" t="s">
        <v>55</v>
      </c>
      <c r="Z115" s="158" t="s">
        <v>55</v>
      </c>
      <c r="AA115" s="158" t="s">
        <v>326</v>
      </c>
      <c r="AB115" s="158" t="s">
        <v>55</v>
      </c>
      <c r="AC115" s="158" t="s">
        <v>326</v>
      </c>
      <c r="AD115" t="s">
        <v>75</v>
      </c>
      <c r="AE115" s="158" t="s">
        <v>58</v>
      </c>
      <c r="AF115" s="158">
        <v>0</v>
      </c>
      <c r="AG115" s="158" t="s">
        <v>90</v>
      </c>
      <c r="AH115" t="s">
        <v>60</v>
      </c>
      <c r="AI115">
        <v>10</v>
      </c>
      <c r="AJ115" t="s">
        <v>61</v>
      </c>
      <c r="AK115">
        <v>80</v>
      </c>
      <c r="AM115">
        <v>32</v>
      </c>
      <c r="AN115">
        <v>32</v>
      </c>
      <c r="AO115" s="4" t="s">
        <v>327</v>
      </c>
      <c r="AP115" s="1" t="s">
        <v>328</v>
      </c>
    </row>
    <row r="116" spans="1:42" x14ac:dyDescent="0.25">
      <c r="A116" s="172" t="s">
        <v>109</v>
      </c>
      <c r="B116" s="173" t="s">
        <v>147</v>
      </c>
      <c r="C116" s="163" t="s">
        <v>151</v>
      </c>
      <c r="D116" s="176" t="s">
        <v>152</v>
      </c>
      <c r="E116" s="105" t="s">
        <v>325</v>
      </c>
      <c r="F116" s="158" t="s">
        <v>85</v>
      </c>
      <c r="G116" t="s">
        <v>86</v>
      </c>
      <c r="H116" t="s">
        <v>49</v>
      </c>
      <c r="I116" t="s">
        <v>203</v>
      </c>
      <c r="J116">
        <v>20</v>
      </c>
      <c r="K116">
        <f t="shared" si="20"/>
        <v>20</v>
      </c>
      <c r="M116" s="158" t="s">
        <v>52</v>
      </c>
      <c r="N116">
        <v>37.799999999999997</v>
      </c>
      <c r="O116">
        <v>1.6</v>
      </c>
      <c r="P116" s="158" t="s">
        <v>53</v>
      </c>
      <c r="Q116" s="158">
        <f t="shared" si="24"/>
        <v>37.799999999999997</v>
      </c>
      <c r="R116" s="158">
        <f t="shared" si="25"/>
        <v>1.6</v>
      </c>
      <c r="S116">
        <v>26.8</v>
      </c>
      <c r="T116">
        <v>0.9</v>
      </c>
      <c r="U116" t="s">
        <v>54</v>
      </c>
      <c r="V116">
        <f t="shared" si="26"/>
        <v>26.8</v>
      </c>
      <c r="W116" s="158">
        <f t="shared" si="27"/>
        <v>0.9</v>
      </c>
      <c r="X116" s="158">
        <f t="shared" si="23"/>
        <v>0.70899470899470907</v>
      </c>
      <c r="Y116" s="158" t="s">
        <v>55</v>
      </c>
      <c r="Z116" s="158" t="s">
        <v>55</v>
      </c>
      <c r="AA116" s="158" t="s">
        <v>326</v>
      </c>
      <c r="AB116" s="158" t="s">
        <v>55</v>
      </c>
      <c r="AC116" s="158" t="s">
        <v>326</v>
      </c>
      <c r="AD116" t="s">
        <v>75</v>
      </c>
      <c r="AE116" s="158" t="s">
        <v>60</v>
      </c>
      <c r="AF116" s="158" t="s">
        <v>173</v>
      </c>
      <c r="AG116" s="158" t="s">
        <v>174</v>
      </c>
      <c r="AH116" t="s">
        <v>60</v>
      </c>
      <c r="AI116">
        <v>36.200000000000003</v>
      </c>
      <c r="AJ116" t="s">
        <v>61</v>
      </c>
      <c r="AK116">
        <v>80</v>
      </c>
      <c r="AM116">
        <v>36</v>
      </c>
      <c r="AN116">
        <v>32</v>
      </c>
      <c r="AO116" s="10" t="s">
        <v>329</v>
      </c>
      <c r="AP116" s="1" t="s">
        <v>330</v>
      </c>
    </row>
    <row r="117" spans="1:42" x14ac:dyDescent="0.25">
      <c r="A117" s="172" t="s">
        <v>109</v>
      </c>
      <c r="B117" s="173" t="s">
        <v>147</v>
      </c>
      <c r="C117" s="163" t="s">
        <v>151</v>
      </c>
      <c r="D117" s="176" t="s">
        <v>152</v>
      </c>
      <c r="E117" s="69" t="s">
        <v>331</v>
      </c>
      <c r="F117" t="s">
        <v>85</v>
      </c>
      <c r="G117" s="158" t="s">
        <v>86</v>
      </c>
      <c r="H117" t="s">
        <v>49</v>
      </c>
      <c r="I117" t="s">
        <v>203</v>
      </c>
      <c r="J117">
        <v>16</v>
      </c>
      <c r="K117">
        <f t="shared" si="20"/>
        <v>16</v>
      </c>
      <c r="L117" t="s">
        <v>332</v>
      </c>
      <c r="M117" s="158" t="s">
        <v>52</v>
      </c>
      <c r="N117">
        <v>11.62</v>
      </c>
      <c r="O117">
        <v>3.06</v>
      </c>
      <c r="P117" s="158" t="s">
        <v>53</v>
      </c>
      <c r="Q117" s="158">
        <f t="shared" si="24"/>
        <v>11.62</v>
      </c>
      <c r="R117" s="158">
        <f t="shared" si="25"/>
        <v>3.06</v>
      </c>
      <c r="S117">
        <v>46.43</v>
      </c>
      <c r="T117">
        <v>5.22</v>
      </c>
      <c r="U117" t="s">
        <v>54</v>
      </c>
      <c r="V117" s="158">
        <f t="shared" si="26"/>
        <v>46.43</v>
      </c>
      <c r="W117" s="158">
        <f t="shared" si="27"/>
        <v>5.22</v>
      </c>
      <c r="X117" s="158">
        <f t="shared" si="23"/>
        <v>3.9956970740103275</v>
      </c>
      <c r="Y117" s="158" t="s">
        <v>55</v>
      </c>
      <c r="Z117" s="158">
        <v>200</v>
      </c>
      <c r="AA117" s="158" t="s">
        <v>56</v>
      </c>
      <c r="AB117" s="158">
        <v>6</v>
      </c>
      <c r="AC117" s="158" t="s">
        <v>154</v>
      </c>
      <c r="AD117" t="s">
        <v>75</v>
      </c>
      <c r="AE117" s="158" t="s">
        <v>58</v>
      </c>
      <c r="AF117" s="158">
        <v>0</v>
      </c>
      <c r="AG117" s="158" t="s">
        <v>90</v>
      </c>
      <c r="AH117" t="s">
        <v>60</v>
      </c>
      <c r="AI117">
        <v>30</v>
      </c>
      <c r="AJ117" t="s">
        <v>61</v>
      </c>
      <c r="AK117">
        <v>100</v>
      </c>
      <c r="AM117">
        <v>36</v>
      </c>
      <c r="AN117">
        <v>120</v>
      </c>
      <c r="AO117" s="4" t="s">
        <v>333</v>
      </c>
      <c r="AP117" s="1" t="s">
        <v>334</v>
      </c>
    </row>
    <row r="118" spans="1:42" x14ac:dyDescent="0.25">
      <c r="A118" s="172" t="s">
        <v>109</v>
      </c>
      <c r="B118" s="173" t="s">
        <v>147</v>
      </c>
      <c r="C118" s="163" t="s">
        <v>151</v>
      </c>
      <c r="D118" s="176" t="s">
        <v>152</v>
      </c>
      <c r="E118" s="69" t="s">
        <v>331</v>
      </c>
      <c r="F118" t="s">
        <v>85</v>
      </c>
      <c r="G118" s="158" t="s">
        <v>86</v>
      </c>
      <c r="H118" t="s">
        <v>49</v>
      </c>
      <c r="I118" t="s">
        <v>203</v>
      </c>
      <c r="J118">
        <v>16</v>
      </c>
      <c r="K118">
        <f t="shared" si="20"/>
        <v>16</v>
      </c>
      <c r="L118" t="s">
        <v>335</v>
      </c>
      <c r="M118" s="158" t="s">
        <v>52</v>
      </c>
      <c r="N118">
        <v>12.5</v>
      </c>
      <c r="O118">
        <v>1.76</v>
      </c>
      <c r="P118" s="158" t="s">
        <v>53</v>
      </c>
      <c r="Q118" s="158">
        <f t="shared" si="24"/>
        <v>12.5</v>
      </c>
      <c r="R118" s="158">
        <f t="shared" si="25"/>
        <v>1.76</v>
      </c>
      <c r="S118">
        <v>63.14</v>
      </c>
      <c r="T118">
        <v>7.06</v>
      </c>
      <c r="U118" t="s">
        <v>54</v>
      </c>
      <c r="V118" s="158">
        <f t="shared" si="26"/>
        <v>63.14</v>
      </c>
      <c r="W118" s="158">
        <f t="shared" si="27"/>
        <v>7.06</v>
      </c>
      <c r="X118" s="158">
        <f t="shared" si="23"/>
        <v>5.0511999999999997</v>
      </c>
      <c r="Y118" s="158" t="s">
        <v>55</v>
      </c>
      <c r="Z118" s="158">
        <v>200</v>
      </c>
      <c r="AA118" s="158" t="s">
        <v>56</v>
      </c>
      <c r="AB118" s="158">
        <v>6</v>
      </c>
      <c r="AC118" s="158" t="s">
        <v>154</v>
      </c>
      <c r="AD118" t="s">
        <v>75</v>
      </c>
      <c r="AE118" s="158" t="s">
        <v>58</v>
      </c>
      <c r="AF118" s="158">
        <v>0</v>
      </c>
      <c r="AG118" s="158" t="s">
        <v>90</v>
      </c>
      <c r="AH118" t="s">
        <v>60</v>
      </c>
      <c r="AI118">
        <v>30</v>
      </c>
      <c r="AJ118" t="s">
        <v>61</v>
      </c>
      <c r="AK118">
        <v>100</v>
      </c>
      <c r="AM118">
        <v>36</v>
      </c>
      <c r="AN118">
        <v>120</v>
      </c>
      <c r="AO118" s="4" t="s">
        <v>333</v>
      </c>
      <c r="AP118" s="1" t="s">
        <v>334</v>
      </c>
    </row>
    <row r="119" spans="1:42" x14ac:dyDescent="0.25">
      <c r="A119" s="172" t="s">
        <v>109</v>
      </c>
      <c r="B119" s="173" t="s">
        <v>147</v>
      </c>
      <c r="C119" s="163" t="s">
        <v>151</v>
      </c>
      <c r="D119" s="176" t="s">
        <v>152</v>
      </c>
      <c r="E119" s="69" t="s">
        <v>331</v>
      </c>
      <c r="F119" t="s">
        <v>85</v>
      </c>
      <c r="G119" s="158" t="s">
        <v>86</v>
      </c>
      <c r="H119" t="s">
        <v>49</v>
      </c>
      <c r="I119" t="s">
        <v>203</v>
      </c>
      <c r="J119">
        <v>16</v>
      </c>
      <c r="K119">
        <f t="shared" si="20"/>
        <v>16</v>
      </c>
      <c r="L119" t="s">
        <v>336</v>
      </c>
      <c r="M119" s="158" t="s">
        <v>52</v>
      </c>
      <c r="N119">
        <v>17.46</v>
      </c>
      <c r="O119">
        <v>4.6500000000000004</v>
      </c>
      <c r="P119" s="158" t="s">
        <v>53</v>
      </c>
      <c r="Q119" s="158">
        <f t="shared" si="24"/>
        <v>17.46</v>
      </c>
      <c r="R119" s="158">
        <f t="shared" si="25"/>
        <v>4.6500000000000004</v>
      </c>
      <c r="S119">
        <v>83.42</v>
      </c>
      <c r="T119">
        <v>8.58</v>
      </c>
      <c r="U119" t="s">
        <v>54</v>
      </c>
      <c r="V119" s="158">
        <f t="shared" si="26"/>
        <v>83.42</v>
      </c>
      <c r="W119" s="158">
        <f t="shared" si="27"/>
        <v>8.58</v>
      </c>
      <c r="X119" s="158">
        <f t="shared" si="23"/>
        <v>4.7777777777777777</v>
      </c>
      <c r="Y119" s="158" t="s">
        <v>55</v>
      </c>
      <c r="Z119" s="158">
        <v>200</v>
      </c>
      <c r="AA119" s="158" t="s">
        <v>56</v>
      </c>
      <c r="AB119" s="158">
        <v>6</v>
      </c>
      <c r="AC119" s="158" t="s">
        <v>154</v>
      </c>
      <c r="AD119" t="s">
        <v>75</v>
      </c>
      <c r="AE119" s="158" t="s">
        <v>58</v>
      </c>
      <c r="AF119" s="158">
        <v>0</v>
      </c>
      <c r="AG119" s="158" t="s">
        <v>90</v>
      </c>
      <c r="AH119" t="s">
        <v>60</v>
      </c>
      <c r="AI119">
        <v>30</v>
      </c>
      <c r="AJ119" t="s">
        <v>61</v>
      </c>
      <c r="AK119">
        <v>100</v>
      </c>
      <c r="AM119">
        <v>36</v>
      </c>
      <c r="AN119">
        <v>120</v>
      </c>
      <c r="AO119" s="4" t="s">
        <v>333</v>
      </c>
      <c r="AP119" s="1" t="s">
        <v>334</v>
      </c>
    </row>
    <row r="120" spans="1:42" x14ac:dyDescent="0.25">
      <c r="A120" s="172" t="s">
        <v>109</v>
      </c>
      <c r="B120" s="173" t="s">
        <v>147</v>
      </c>
      <c r="C120" s="163" t="s">
        <v>151</v>
      </c>
      <c r="D120" s="176" t="s">
        <v>152</v>
      </c>
      <c r="E120" s="69" t="s">
        <v>331</v>
      </c>
      <c r="F120" t="s">
        <v>85</v>
      </c>
      <c r="G120" s="158" t="s">
        <v>86</v>
      </c>
      <c r="H120" t="s">
        <v>49</v>
      </c>
      <c r="I120" t="s">
        <v>203</v>
      </c>
      <c r="J120">
        <v>16</v>
      </c>
      <c r="K120">
        <f t="shared" si="20"/>
        <v>16</v>
      </c>
      <c r="L120" t="s">
        <v>51</v>
      </c>
      <c r="M120" s="158" t="s">
        <v>52</v>
      </c>
      <c r="N120">
        <v>22.99</v>
      </c>
      <c r="O120">
        <v>2.2799999999999998</v>
      </c>
      <c r="P120" s="158" t="s">
        <v>53</v>
      </c>
      <c r="Q120" s="158">
        <f t="shared" si="24"/>
        <v>22.99</v>
      </c>
      <c r="R120" s="158">
        <f t="shared" si="25"/>
        <v>2.2799999999999998</v>
      </c>
      <c r="S120">
        <v>109.13</v>
      </c>
      <c r="T120">
        <v>12.45</v>
      </c>
      <c r="U120" t="s">
        <v>54</v>
      </c>
      <c r="V120" s="158">
        <f t="shared" si="26"/>
        <v>109.13</v>
      </c>
      <c r="W120" s="158">
        <f t="shared" si="27"/>
        <v>12.45</v>
      </c>
      <c r="X120" s="158">
        <f t="shared" si="23"/>
        <v>4.7468464549804263</v>
      </c>
      <c r="Y120" s="158" t="s">
        <v>55</v>
      </c>
      <c r="Z120" s="158">
        <v>200</v>
      </c>
      <c r="AA120" s="158" t="s">
        <v>56</v>
      </c>
      <c r="AB120" s="158">
        <v>6</v>
      </c>
      <c r="AC120" s="158" t="s">
        <v>154</v>
      </c>
      <c r="AD120" t="s">
        <v>75</v>
      </c>
      <c r="AE120" s="158" t="s">
        <v>58</v>
      </c>
      <c r="AF120" s="158">
        <v>0</v>
      </c>
      <c r="AG120" s="158" t="s">
        <v>90</v>
      </c>
      <c r="AH120" t="s">
        <v>60</v>
      </c>
      <c r="AI120">
        <v>30</v>
      </c>
      <c r="AJ120" t="s">
        <v>61</v>
      </c>
      <c r="AK120">
        <v>100</v>
      </c>
      <c r="AM120">
        <v>36</v>
      </c>
      <c r="AN120">
        <v>120</v>
      </c>
      <c r="AO120" s="4" t="s">
        <v>333</v>
      </c>
      <c r="AP120" s="1" t="s">
        <v>334</v>
      </c>
    </row>
    <row r="121" spans="1:42" x14ac:dyDescent="0.25">
      <c r="A121" s="172" t="s">
        <v>109</v>
      </c>
      <c r="B121" s="173" t="s">
        <v>147</v>
      </c>
      <c r="C121" s="163" t="s">
        <v>151</v>
      </c>
      <c r="D121" s="176" t="s">
        <v>152</v>
      </c>
      <c r="E121" s="105" t="s">
        <v>325</v>
      </c>
      <c r="F121" t="s">
        <v>85</v>
      </c>
      <c r="G121" s="158" t="s">
        <v>86</v>
      </c>
      <c r="H121" t="s">
        <v>49</v>
      </c>
      <c r="I121" t="s">
        <v>203</v>
      </c>
      <c r="J121">
        <v>16</v>
      </c>
      <c r="K121">
        <f t="shared" si="20"/>
        <v>16</v>
      </c>
      <c r="L121" t="s">
        <v>332</v>
      </c>
      <c r="M121" s="158" t="s">
        <v>52</v>
      </c>
      <c r="N121">
        <v>7.62</v>
      </c>
      <c r="O121">
        <v>1.97</v>
      </c>
      <c r="P121" s="158" t="s">
        <v>53</v>
      </c>
      <c r="Q121" s="158">
        <f t="shared" si="24"/>
        <v>7.62</v>
      </c>
      <c r="R121" s="158">
        <f t="shared" si="25"/>
        <v>1.97</v>
      </c>
      <c r="S121">
        <v>62.78</v>
      </c>
      <c r="T121">
        <v>7.2</v>
      </c>
      <c r="U121" t="s">
        <v>54</v>
      </c>
      <c r="V121" s="158">
        <f t="shared" si="26"/>
        <v>62.78</v>
      </c>
      <c r="W121" s="158">
        <f t="shared" si="27"/>
        <v>7.2</v>
      </c>
      <c r="X121" s="158">
        <f t="shared" si="23"/>
        <v>8.2388451443569561</v>
      </c>
      <c r="Y121" s="158" t="s">
        <v>55</v>
      </c>
      <c r="Z121" s="158">
        <v>200</v>
      </c>
      <c r="AA121" s="158" t="s">
        <v>56</v>
      </c>
      <c r="AB121" s="158">
        <v>6</v>
      </c>
      <c r="AC121" s="158" t="s">
        <v>154</v>
      </c>
      <c r="AD121" t="s">
        <v>75</v>
      </c>
      <c r="AE121" s="158" t="s">
        <v>58</v>
      </c>
      <c r="AF121" s="158">
        <v>0</v>
      </c>
      <c r="AG121" s="158" t="s">
        <v>90</v>
      </c>
      <c r="AH121" t="s">
        <v>60</v>
      </c>
      <c r="AI121">
        <v>30</v>
      </c>
      <c r="AJ121" t="s">
        <v>61</v>
      </c>
      <c r="AK121">
        <v>100</v>
      </c>
      <c r="AM121">
        <v>36</v>
      </c>
      <c r="AN121">
        <v>121</v>
      </c>
      <c r="AO121" s="4" t="s">
        <v>333</v>
      </c>
      <c r="AP121" s="1" t="s">
        <v>334</v>
      </c>
    </row>
    <row r="122" spans="1:42" x14ac:dyDescent="0.25">
      <c r="A122" s="172" t="s">
        <v>109</v>
      </c>
      <c r="B122" s="173" t="s">
        <v>147</v>
      </c>
      <c r="C122" s="163" t="s">
        <v>151</v>
      </c>
      <c r="D122" s="176" t="s">
        <v>152</v>
      </c>
      <c r="E122" s="105" t="s">
        <v>325</v>
      </c>
      <c r="F122" t="s">
        <v>85</v>
      </c>
      <c r="G122" s="158" t="s">
        <v>86</v>
      </c>
      <c r="H122" t="s">
        <v>49</v>
      </c>
      <c r="I122" t="s">
        <v>203</v>
      </c>
      <c r="J122">
        <v>16</v>
      </c>
      <c r="K122">
        <f t="shared" si="20"/>
        <v>16</v>
      </c>
      <c r="L122" t="s">
        <v>335</v>
      </c>
      <c r="M122" s="158" t="s">
        <v>52</v>
      </c>
      <c r="N122">
        <v>10.23</v>
      </c>
      <c r="O122">
        <v>2.63</v>
      </c>
      <c r="P122" s="158" t="s">
        <v>53</v>
      </c>
      <c r="Q122" s="158">
        <f t="shared" si="24"/>
        <v>10.23</v>
      </c>
      <c r="R122" s="158">
        <f t="shared" si="25"/>
        <v>2.63</v>
      </c>
      <c r="S122">
        <v>75.790000000000006</v>
      </c>
      <c r="T122">
        <v>8.0500000000000007</v>
      </c>
      <c r="U122" t="s">
        <v>54</v>
      </c>
      <c r="V122" s="158">
        <f t="shared" si="26"/>
        <v>75.790000000000006</v>
      </c>
      <c r="W122" s="158">
        <f t="shared" si="27"/>
        <v>8.0500000000000007</v>
      </c>
      <c r="X122" s="158">
        <f t="shared" si="23"/>
        <v>7.4086021505376349</v>
      </c>
      <c r="Y122" s="158" t="s">
        <v>55</v>
      </c>
      <c r="Z122" s="158">
        <v>200</v>
      </c>
      <c r="AA122" s="158" t="s">
        <v>56</v>
      </c>
      <c r="AB122" s="158">
        <v>6</v>
      </c>
      <c r="AC122" s="158" t="s">
        <v>154</v>
      </c>
      <c r="AD122" t="s">
        <v>75</v>
      </c>
      <c r="AE122" s="158" t="s">
        <v>58</v>
      </c>
      <c r="AF122" s="158">
        <v>0</v>
      </c>
      <c r="AG122" s="158" t="s">
        <v>90</v>
      </c>
      <c r="AH122" t="s">
        <v>60</v>
      </c>
      <c r="AI122">
        <v>30</v>
      </c>
      <c r="AJ122" t="s">
        <v>61</v>
      </c>
      <c r="AK122">
        <v>100</v>
      </c>
      <c r="AM122">
        <v>36</v>
      </c>
      <c r="AN122">
        <v>121</v>
      </c>
      <c r="AO122" s="4" t="s">
        <v>333</v>
      </c>
      <c r="AP122" s="1" t="s">
        <v>334</v>
      </c>
    </row>
    <row r="123" spans="1:42" x14ac:dyDescent="0.25">
      <c r="A123" s="172" t="s">
        <v>109</v>
      </c>
      <c r="B123" s="173" t="s">
        <v>147</v>
      </c>
      <c r="C123" s="163" t="s">
        <v>151</v>
      </c>
      <c r="D123" s="176" t="s">
        <v>152</v>
      </c>
      <c r="E123" s="105" t="s">
        <v>325</v>
      </c>
      <c r="F123" t="s">
        <v>85</v>
      </c>
      <c r="G123" s="158" t="s">
        <v>86</v>
      </c>
      <c r="H123" t="s">
        <v>49</v>
      </c>
      <c r="I123" t="s">
        <v>203</v>
      </c>
      <c r="J123">
        <v>16</v>
      </c>
      <c r="K123">
        <f t="shared" si="20"/>
        <v>16</v>
      </c>
      <c r="L123" t="s">
        <v>336</v>
      </c>
      <c r="M123" s="158" t="s">
        <v>52</v>
      </c>
      <c r="N123">
        <v>11.74</v>
      </c>
      <c r="O123">
        <v>2.94</v>
      </c>
      <c r="P123" s="158" t="s">
        <v>53</v>
      </c>
      <c r="Q123" s="158">
        <f t="shared" si="24"/>
        <v>11.74</v>
      </c>
      <c r="R123" s="158">
        <f t="shared" si="25"/>
        <v>2.94</v>
      </c>
      <c r="S123">
        <v>99.76</v>
      </c>
      <c r="T123">
        <v>9.7200000000000006</v>
      </c>
      <c r="U123" t="s">
        <v>54</v>
      </c>
      <c r="V123" s="158">
        <f t="shared" si="26"/>
        <v>99.76</v>
      </c>
      <c r="W123" s="158">
        <f t="shared" si="27"/>
        <v>9.7200000000000006</v>
      </c>
      <c r="X123" s="158">
        <f t="shared" si="23"/>
        <v>8.4974446337308347</v>
      </c>
      <c r="Y123" s="158" t="s">
        <v>55</v>
      </c>
      <c r="Z123" s="158">
        <v>200</v>
      </c>
      <c r="AA123" s="158" t="s">
        <v>56</v>
      </c>
      <c r="AB123" s="158">
        <v>6</v>
      </c>
      <c r="AC123" s="158" t="s">
        <v>154</v>
      </c>
      <c r="AD123" t="s">
        <v>75</v>
      </c>
      <c r="AE123" s="158" t="s">
        <v>58</v>
      </c>
      <c r="AF123" s="158">
        <v>0</v>
      </c>
      <c r="AG123" s="158" t="s">
        <v>90</v>
      </c>
      <c r="AH123" t="s">
        <v>60</v>
      </c>
      <c r="AI123">
        <v>30</v>
      </c>
      <c r="AJ123" t="s">
        <v>61</v>
      </c>
      <c r="AK123">
        <v>100</v>
      </c>
      <c r="AM123">
        <v>36</v>
      </c>
      <c r="AN123">
        <v>121</v>
      </c>
      <c r="AO123" s="4" t="s">
        <v>333</v>
      </c>
      <c r="AP123" s="1" t="s">
        <v>334</v>
      </c>
    </row>
    <row r="124" spans="1:42" x14ac:dyDescent="0.25">
      <c r="A124" s="172" t="s">
        <v>109</v>
      </c>
      <c r="B124" s="173" t="s">
        <v>147</v>
      </c>
      <c r="C124" s="163" t="s">
        <v>151</v>
      </c>
      <c r="D124" s="176" t="s">
        <v>152</v>
      </c>
      <c r="E124" s="105" t="s">
        <v>325</v>
      </c>
      <c r="F124" t="s">
        <v>85</v>
      </c>
      <c r="G124" s="158" t="s">
        <v>86</v>
      </c>
      <c r="H124" t="s">
        <v>49</v>
      </c>
      <c r="I124" t="s">
        <v>203</v>
      </c>
      <c r="J124">
        <v>16</v>
      </c>
      <c r="K124">
        <f t="shared" si="20"/>
        <v>16</v>
      </c>
      <c r="L124" t="s">
        <v>51</v>
      </c>
      <c r="M124" s="158" t="s">
        <v>52</v>
      </c>
      <c r="N124">
        <v>15.15</v>
      </c>
      <c r="O124">
        <v>3.62</v>
      </c>
      <c r="P124" s="158" t="s">
        <v>53</v>
      </c>
      <c r="Q124" s="158">
        <f t="shared" si="24"/>
        <v>15.15</v>
      </c>
      <c r="R124" s="158">
        <f t="shared" si="25"/>
        <v>3.62</v>
      </c>
      <c r="S124">
        <v>124.25</v>
      </c>
      <c r="T124">
        <v>14.11</v>
      </c>
      <c r="U124" t="s">
        <v>54</v>
      </c>
      <c r="V124" s="158">
        <f t="shared" si="26"/>
        <v>124.25</v>
      </c>
      <c r="W124" s="158">
        <f t="shared" si="27"/>
        <v>14.11</v>
      </c>
      <c r="X124" s="158">
        <f t="shared" si="23"/>
        <v>8.2013201320132012</v>
      </c>
      <c r="Y124" s="158" t="s">
        <v>55</v>
      </c>
      <c r="Z124" s="158">
        <v>200</v>
      </c>
      <c r="AA124" s="158" t="s">
        <v>56</v>
      </c>
      <c r="AB124" s="158">
        <v>6</v>
      </c>
      <c r="AC124" s="158" t="s">
        <v>154</v>
      </c>
      <c r="AD124" t="s">
        <v>75</v>
      </c>
      <c r="AE124" s="158" t="s">
        <v>58</v>
      </c>
      <c r="AF124" s="158">
        <v>0</v>
      </c>
      <c r="AG124" s="158" t="s">
        <v>90</v>
      </c>
      <c r="AH124" t="s">
        <v>60</v>
      </c>
      <c r="AI124">
        <v>30</v>
      </c>
      <c r="AJ124" t="s">
        <v>61</v>
      </c>
      <c r="AK124">
        <v>100</v>
      </c>
      <c r="AM124">
        <v>36</v>
      </c>
      <c r="AN124">
        <v>121</v>
      </c>
      <c r="AO124" s="4" t="s">
        <v>333</v>
      </c>
      <c r="AP124" s="1" t="s">
        <v>334</v>
      </c>
    </row>
    <row r="125" spans="1:42" x14ac:dyDescent="0.25">
      <c r="A125" s="159" t="s">
        <v>80</v>
      </c>
      <c r="B125" s="63" t="s">
        <v>337</v>
      </c>
      <c r="C125" s="80" t="s">
        <v>338</v>
      </c>
      <c r="D125" s="64" t="s">
        <v>339</v>
      </c>
      <c r="E125" s="65" t="s">
        <v>340</v>
      </c>
      <c r="F125" t="s">
        <v>97</v>
      </c>
      <c r="G125" t="s">
        <v>228</v>
      </c>
      <c r="H125" t="s">
        <v>49</v>
      </c>
      <c r="I125" t="s">
        <v>203</v>
      </c>
      <c r="J125">
        <v>16</v>
      </c>
      <c r="K125">
        <f t="shared" si="20"/>
        <v>16</v>
      </c>
      <c r="L125" t="s">
        <v>341</v>
      </c>
      <c r="M125" s="158" t="s">
        <v>52</v>
      </c>
      <c r="N125">
        <v>15.28</v>
      </c>
      <c r="O125" t="s">
        <v>55</v>
      </c>
      <c r="P125" s="158" t="s">
        <v>53</v>
      </c>
      <c r="Q125" s="158">
        <f t="shared" si="24"/>
        <v>15.28</v>
      </c>
      <c r="R125" s="158" t="str">
        <f t="shared" si="25"/>
        <v>NA</v>
      </c>
      <c r="S125">
        <v>16.96</v>
      </c>
      <c r="T125" t="s">
        <v>55</v>
      </c>
      <c r="U125" t="s">
        <v>54</v>
      </c>
      <c r="V125" s="158">
        <f t="shared" si="26"/>
        <v>16.96</v>
      </c>
      <c r="W125" s="158" t="str">
        <f t="shared" si="27"/>
        <v>NA</v>
      </c>
      <c r="X125" s="158">
        <f t="shared" si="23"/>
        <v>1.1099476439790577</v>
      </c>
      <c r="Y125" s="158" t="s">
        <v>55</v>
      </c>
      <c r="Z125" s="158">
        <v>65.23</v>
      </c>
      <c r="AA125" s="158" t="s">
        <v>56</v>
      </c>
      <c r="AB125" s="158" t="s">
        <v>55</v>
      </c>
      <c r="AC125" s="158" t="s">
        <v>342</v>
      </c>
      <c r="AD125" t="s">
        <v>75</v>
      </c>
      <c r="AE125" t="s">
        <v>58</v>
      </c>
      <c r="AF125" t="s">
        <v>271</v>
      </c>
      <c r="AG125" t="s">
        <v>343</v>
      </c>
      <c r="AH125" t="s">
        <v>58</v>
      </c>
      <c r="AI125" t="s">
        <v>77</v>
      </c>
      <c r="AJ125" s="158" t="s">
        <v>209</v>
      </c>
      <c r="AK125" s="158">
        <v>125</v>
      </c>
      <c r="AM125">
        <v>43</v>
      </c>
      <c r="AN125">
        <v>-5</v>
      </c>
      <c r="AO125" t="s">
        <v>344</v>
      </c>
      <c r="AP125" s="1" t="s">
        <v>345</v>
      </c>
    </row>
    <row r="126" spans="1:42" x14ac:dyDescent="0.25">
      <c r="A126" s="159" t="s">
        <v>80</v>
      </c>
      <c r="B126" s="63" t="s">
        <v>337</v>
      </c>
      <c r="C126" s="80" t="s">
        <v>338</v>
      </c>
      <c r="D126" s="64" t="s">
        <v>339</v>
      </c>
      <c r="E126" s="65" t="s">
        <v>340</v>
      </c>
      <c r="F126" t="s">
        <v>97</v>
      </c>
      <c r="G126" t="s">
        <v>228</v>
      </c>
      <c r="H126" t="s">
        <v>49</v>
      </c>
      <c r="I126" t="s">
        <v>203</v>
      </c>
      <c r="J126">
        <v>16</v>
      </c>
      <c r="K126">
        <f t="shared" si="20"/>
        <v>16</v>
      </c>
      <c r="L126" t="s">
        <v>341</v>
      </c>
      <c r="M126" s="158" t="s">
        <v>52</v>
      </c>
      <c r="N126">
        <v>30.53</v>
      </c>
      <c r="O126" t="s">
        <v>55</v>
      </c>
      <c r="P126" s="158" t="s">
        <v>53</v>
      </c>
      <c r="Q126" s="158">
        <f t="shared" si="24"/>
        <v>30.53</v>
      </c>
      <c r="R126" s="158" t="str">
        <f t="shared" si="25"/>
        <v>NA</v>
      </c>
      <c r="S126">
        <v>24.67</v>
      </c>
      <c r="T126" t="s">
        <v>55</v>
      </c>
      <c r="U126" t="s">
        <v>54</v>
      </c>
      <c r="V126" s="158">
        <f t="shared" si="26"/>
        <v>24.67</v>
      </c>
      <c r="W126" s="158" t="str">
        <f t="shared" si="27"/>
        <v>NA</v>
      </c>
      <c r="X126" s="158">
        <f t="shared" si="23"/>
        <v>0.80805764821487069</v>
      </c>
      <c r="Y126" s="158" t="s">
        <v>55</v>
      </c>
      <c r="Z126" s="158">
        <v>65.23</v>
      </c>
      <c r="AA126" s="158" t="s">
        <v>56</v>
      </c>
      <c r="AB126" s="158" t="s">
        <v>55</v>
      </c>
      <c r="AC126" s="158" t="s">
        <v>342</v>
      </c>
      <c r="AD126" t="s">
        <v>75</v>
      </c>
      <c r="AE126" t="s">
        <v>58</v>
      </c>
      <c r="AF126" t="s">
        <v>271</v>
      </c>
      <c r="AG126" t="s">
        <v>343</v>
      </c>
      <c r="AH126" t="s">
        <v>58</v>
      </c>
      <c r="AI126" t="s">
        <v>77</v>
      </c>
      <c r="AJ126" s="158" t="s">
        <v>209</v>
      </c>
      <c r="AK126" s="158">
        <v>125</v>
      </c>
      <c r="AM126">
        <v>43</v>
      </c>
      <c r="AN126">
        <v>-5</v>
      </c>
      <c r="AO126" t="s">
        <v>344</v>
      </c>
      <c r="AP126" s="1" t="s">
        <v>345</v>
      </c>
    </row>
    <row r="127" spans="1:42" x14ac:dyDescent="0.25">
      <c r="A127" s="22" t="s">
        <v>80</v>
      </c>
      <c r="B127" s="63" t="s">
        <v>337</v>
      </c>
      <c r="C127" s="80" t="s">
        <v>338</v>
      </c>
      <c r="D127" s="64" t="s">
        <v>339</v>
      </c>
      <c r="E127" s="65" t="s">
        <v>340</v>
      </c>
      <c r="F127" t="s">
        <v>97</v>
      </c>
      <c r="G127" t="s">
        <v>228</v>
      </c>
      <c r="H127" t="s">
        <v>49</v>
      </c>
      <c r="I127" t="s">
        <v>203</v>
      </c>
      <c r="J127">
        <v>16</v>
      </c>
      <c r="K127">
        <f t="shared" si="20"/>
        <v>16</v>
      </c>
      <c r="L127" t="s">
        <v>346</v>
      </c>
      <c r="M127" s="158" t="s">
        <v>242</v>
      </c>
      <c r="N127" t="s">
        <v>55</v>
      </c>
      <c r="O127" t="s">
        <v>55</v>
      </c>
      <c r="P127" s="158" t="s">
        <v>53</v>
      </c>
      <c r="Q127" t="s">
        <v>55</v>
      </c>
      <c r="R127" t="s">
        <v>55</v>
      </c>
      <c r="S127" t="s">
        <v>55</v>
      </c>
      <c r="T127" t="s">
        <v>55</v>
      </c>
      <c r="U127" t="s">
        <v>54</v>
      </c>
      <c r="V127" t="s">
        <v>55</v>
      </c>
      <c r="W127" t="s">
        <v>55</v>
      </c>
      <c r="X127" s="158">
        <v>0.46</v>
      </c>
      <c r="Y127" s="158" t="s">
        <v>55</v>
      </c>
      <c r="Z127" s="158">
        <v>65.23</v>
      </c>
      <c r="AA127" s="158" t="s">
        <v>56</v>
      </c>
      <c r="AB127" s="158" t="s">
        <v>55</v>
      </c>
      <c r="AC127" s="158" t="s">
        <v>342</v>
      </c>
      <c r="AD127" t="s">
        <v>75</v>
      </c>
      <c r="AE127" t="s">
        <v>58</v>
      </c>
      <c r="AF127" t="s">
        <v>271</v>
      </c>
      <c r="AG127" t="s">
        <v>343</v>
      </c>
      <c r="AH127" t="s">
        <v>58</v>
      </c>
      <c r="AI127" t="s">
        <v>77</v>
      </c>
      <c r="AJ127" t="s">
        <v>209</v>
      </c>
      <c r="AK127">
        <v>125</v>
      </c>
      <c r="AM127">
        <v>43</v>
      </c>
      <c r="AN127">
        <v>-5</v>
      </c>
      <c r="AO127" t="s">
        <v>344</v>
      </c>
      <c r="AP127" s="1" t="s">
        <v>345</v>
      </c>
    </row>
    <row r="128" spans="1:42" x14ac:dyDescent="0.25">
      <c r="A128" s="22" t="s">
        <v>80</v>
      </c>
      <c r="B128" s="63" t="s">
        <v>337</v>
      </c>
      <c r="C128" s="80" t="s">
        <v>338</v>
      </c>
      <c r="D128" s="64" t="s">
        <v>339</v>
      </c>
      <c r="E128" s="65" t="s">
        <v>340</v>
      </c>
      <c r="F128" t="s">
        <v>97</v>
      </c>
      <c r="G128" t="s">
        <v>228</v>
      </c>
      <c r="H128" t="s">
        <v>49</v>
      </c>
      <c r="I128" t="s">
        <v>203</v>
      </c>
      <c r="J128">
        <v>16</v>
      </c>
      <c r="K128">
        <f t="shared" si="20"/>
        <v>16</v>
      </c>
      <c r="L128" t="s">
        <v>346</v>
      </c>
      <c r="M128" s="158" t="s">
        <v>242</v>
      </c>
      <c r="N128" t="s">
        <v>55</v>
      </c>
      <c r="O128" t="s">
        <v>55</v>
      </c>
      <c r="P128" s="158" t="s">
        <v>53</v>
      </c>
      <c r="Q128" t="s">
        <v>55</v>
      </c>
      <c r="R128" t="s">
        <v>55</v>
      </c>
      <c r="S128" t="s">
        <v>55</v>
      </c>
      <c r="T128" t="s">
        <v>55</v>
      </c>
      <c r="U128" t="s">
        <v>54</v>
      </c>
      <c r="V128" t="s">
        <v>55</v>
      </c>
      <c r="W128" t="s">
        <v>55</v>
      </c>
      <c r="X128" s="158">
        <v>0.7</v>
      </c>
      <c r="Y128" s="158" t="s">
        <v>55</v>
      </c>
      <c r="Z128" s="158">
        <v>65.23</v>
      </c>
      <c r="AA128" s="158" t="s">
        <v>56</v>
      </c>
      <c r="AB128" s="158" t="s">
        <v>55</v>
      </c>
      <c r="AC128" s="158" t="s">
        <v>342</v>
      </c>
      <c r="AD128" t="s">
        <v>75</v>
      </c>
      <c r="AE128" t="s">
        <v>58</v>
      </c>
      <c r="AF128" t="s">
        <v>271</v>
      </c>
      <c r="AG128" t="s">
        <v>343</v>
      </c>
      <c r="AH128" t="s">
        <v>58</v>
      </c>
      <c r="AI128" t="s">
        <v>77</v>
      </c>
      <c r="AJ128" t="s">
        <v>209</v>
      </c>
      <c r="AK128">
        <v>125</v>
      </c>
      <c r="AM128">
        <v>43</v>
      </c>
      <c r="AN128">
        <v>-5</v>
      </c>
      <c r="AO128" t="s">
        <v>344</v>
      </c>
      <c r="AP128" s="1" t="s">
        <v>345</v>
      </c>
    </row>
    <row r="129" spans="1:49" x14ac:dyDescent="0.25">
      <c r="A129" s="159" t="s">
        <v>80</v>
      </c>
      <c r="B129" s="63" t="s">
        <v>337</v>
      </c>
      <c r="C129" s="80" t="s">
        <v>338</v>
      </c>
      <c r="D129" s="64" t="s">
        <v>339</v>
      </c>
      <c r="E129" s="65" t="s">
        <v>340</v>
      </c>
      <c r="F129" t="s">
        <v>97</v>
      </c>
      <c r="G129" t="s">
        <v>228</v>
      </c>
      <c r="H129" t="s">
        <v>49</v>
      </c>
      <c r="I129" t="s">
        <v>203</v>
      </c>
      <c r="J129">
        <v>16</v>
      </c>
      <c r="K129">
        <f t="shared" si="20"/>
        <v>16</v>
      </c>
      <c r="L129" t="s">
        <v>347</v>
      </c>
      <c r="M129" s="158" t="s">
        <v>242</v>
      </c>
      <c r="N129" t="s">
        <v>55</v>
      </c>
      <c r="O129" t="s">
        <v>55</v>
      </c>
      <c r="P129" s="158" t="s">
        <v>53</v>
      </c>
      <c r="Q129" t="s">
        <v>55</v>
      </c>
      <c r="R129" t="s">
        <v>55</v>
      </c>
      <c r="S129" t="s">
        <v>55</v>
      </c>
      <c r="T129" t="s">
        <v>55</v>
      </c>
      <c r="U129" t="s">
        <v>54</v>
      </c>
      <c r="V129" t="s">
        <v>55</v>
      </c>
      <c r="W129" t="s">
        <v>55</v>
      </c>
      <c r="X129" s="158">
        <v>0.59</v>
      </c>
      <c r="Y129" s="158" t="s">
        <v>55</v>
      </c>
      <c r="Z129" s="158">
        <v>65.23</v>
      </c>
      <c r="AA129" s="158" t="s">
        <v>56</v>
      </c>
      <c r="AB129" s="158" t="s">
        <v>55</v>
      </c>
      <c r="AC129" s="158" t="s">
        <v>342</v>
      </c>
      <c r="AD129" t="s">
        <v>75</v>
      </c>
      <c r="AE129" t="s">
        <v>58</v>
      </c>
      <c r="AF129" t="s">
        <v>271</v>
      </c>
      <c r="AG129" t="s">
        <v>343</v>
      </c>
      <c r="AH129" t="s">
        <v>58</v>
      </c>
      <c r="AI129" t="s">
        <v>77</v>
      </c>
      <c r="AJ129" s="158" t="s">
        <v>209</v>
      </c>
      <c r="AK129" s="158">
        <v>125</v>
      </c>
      <c r="AM129">
        <v>43</v>
      </c>
      <c r="AN129">
        <v>-5</v>
      </c>
      <c r="AO129" t="s">
        <v>344</v>
      </c>
      <c r="AP129" s="1" t="s">
        <v>345</v>
      </c>
      <c r="AW129" s="1"/>
    </row>
    <row r="130" spans="1:49" x14ac:dyDescent="0.25">
      <c r="A130" s="159" t="s">
        <v>80</v>
      </c>
      <c r="B130" s="63" t="s">
        <v>337</v>
      </c>
      <c r="C130" s="80" t="s">
        <v>338</v>
      </c>
      <c r="D130" s="64" t="s">
        <v>339</v>
      </c>
      <c r="E130" s="65" t="s">
        <v>340</v>
      </c>
      <c r="F130" t="s">
        <v>97</v>
      </c>
      <c r="G130" t="s">
        <v>228</v>
      </c>
      <c r="H130" t="s">
        <v>49</v>
      </c>
      <c r="I130" t="s">
        <v>203</v>
      </c>
      <c r="J130">
        <v>16</v>
      </c>
      <c r="K130">
        <f t="shared" si="20"/>
        <v>16</v>
      </c>
      <c r="L130" t="s">
        <v>347</v>
      </c>
      <c r="M130" s="158" t="s">
        <v>242</v>
      </c>
      <c r="N130" t="s">
        <v>55</v>
      </c>
      <c r="O130" t="s">
        <v>55</v>
      </c>
      <c r="P130" s="158" t="s">
        <v>53</v>
      </c>
      <c r="Q130" t="s">
        <v>55</v>
      </c>
      <c r="R130" t="s">
        <v>55</v>
      </c>
      <c r="S130" t="s">
        <v>55</v>
      </c>
      <c r="T130" t="s">
        <v>55</v>
      </c>
      <c r="U130" t="s">
        <v>54</v>
      </c>
      <c r="V130" t="s">
        <v>55</v>
      </c>
      <c r="W130" t="s">
        <v>55</v>
      </c>
      <c r="X130" s="158">
        <v>0.92</v>
      </c>
      <c r="Y130" s="158" t="s">
        <v>55</v>
      </c>
      <c r="Z130" s="158">
        <v>65.23</v>
      </c>
      <c r="AA130" s="158" t="s">
        <v>56</v>
      </c>
      <c r="AB130" s="158" t="s">
        <v>55</v>
      </c>
      <c r="AC130" s="158" t="s">
        <v>342</v>
      </c>
      <c r="AD130" t="s">
        <v>75</v>
      </c>
      <c r="AE130" t="s">
        <v>58</v>
      </c>
      <c r="AF130" t="s">
        <v>271</v>
      </c>
      <c r="AG130" t="s">
        <v>343</v>
      </c>
      <c r="AH130" t="s">
        <v>58</v>
      </c>
      <c r="AI130" t="s">
        <v>77</v>
      </c>
      <c r="AJ130" s="158" t="s">
        <v>209</v>
      </c>
      <c r="AK130" s="158">
        <v>125</v>
      </c>
      <c r="AM130">
        <v>43</v>
      </c>
      <c r="AN130">
        <v>-5</v>
      </c>
      <c r="AO130" t="s">
        <v>344</v>
      </c>
      <c r="AP130" s="1" t="s">
        <v>345</v>
      </c>
    </row>
    <row r="131" spans="1:49" x14ac:dyDescent="0.25">
      <c r="A131" s="21" t="s">
        <v>42</v>
      </c>
      <c r="B131" s="50" t="s">
        <v>119</v>
      </c>
      <c r="C131" s="188" t="s">
        <v>225</v>
      </c>
      <c r="D131" s="5" t="s">
        <v>348</v>
      </c>
      <c r="E131" s="38" t="s">
        <v>349</v>
      </c>
      <c r="F131" t="s">
        <v>73</v>
      </c>
      <c r="G131" t="s">
        <v>350</v>
      </c>
      <c r="H131" t="s">
        <v>68</v>
      </c>
      <c r="I131" t="s">
        <v>203</v>
      </c>
      <c r="J131">
        <v>15</v>
      </c>
      <c r="K131">
        <f t="shared" ref="K131:K154" si="28">J131</f>
        <v>15</v>
      </c>
      <c r="L131" t="s">
        <v>351</v>
      </c>
      <c r="M131" s="158" t="s">
        <v>52</v>
      </c>
      <c r="N131">
        <v>12.49</v>
      </c>
      <c r="O131">
        <v>6.15</v>
      </c>
      <c r="P131" s="158" t="s">
        <v>53</v>
      </c>
      <c r="Q131" s="158">
        <f t="shared" ref="Q131:Q154" si="29">N131</f>
        <v>12.49</v>
      </c>
      <c r="R131" s="158">
        <f t="shared" ref="R131:R154" si="30">O131</f>
        <v>6.15</v>
      </c>
      <c r="S131">
        <v>5.73</v>
      </c>
      <c r="T131">
        <v>0.8</v>
      </c>
      <c r="U131" t="s">
        <v>54</v>
      </c>
      <c r="V131" s="158">
        <f t="shared" ref="V131:V147" si="31">S131</f>
        <v>5.73</v>
      </c>
      <c r="W131" s="158">
        <f t="shared" ref="W131:W147" si="32">T131</f>
        <v>0.8</v>
      </c>
      <c r="X131" s="158">
        <f>V131/Q131</f>
        <v>0.45876701361088873</v>
      </c>
      <c r="Y131" s="158" t="s">
        <v>55</v>
      </c>
      <c r="Z131" s="158">
        <v>68.41</v>
      </c>
      <c r="AA131" s="158" t="s">
        <v>56</v>
      </c>
      <c r="AB131" s="158">
        <v>12</v>
      </c>
      <c r="AC131" s="158" t="s">
        <v>154</v>
      </c>
      <c r="AD131" t="s">
        <v>55</v>
      </c>
      <c r="AE131" s="158" t="s">
        <v>58</v>
      </c>
      <c r="AF131" s="158" t="s">
        <v>77</v>
      </c>
      <c r="AG131" s="158" t="s">
        <v>209</v>
      </c>
      <c r="AH131" t="s">
        <v>58</v>
      </c>
      <c r="AI131" t="s">
        <v>77</v>
      </c>
      <c r="AJ131" s="158" t="s">
        <v>209</v>
      </c>
      <c r="AK131">
        <v>125</v>
      </c>
      <c r="AM131">
        <v>43</v>
      </c>
      <c r="AN131">
        <v>-6</v>
      </c>
      <c r="AO131" s="4" t="s">
        <v>352</v>
      </c>
      <c r="AP131" s="1" t="s">
        <v>353</v>
      </c>
    </row>
    <row r="132" spans="1:49" x14ac:dyDescent="0.25">
      <c r="A132" s="21" t="s">
        <v>42</v>
      </c>
      <c r="B132" s="50" t="s">
        <v>119</v>
      </c>
      <c r="C132" s="188" t="s">
        <v>225</v>
      </c>
      <c r="D132" s="5" t="s">
        <v>348</v>
      </c>
      <c r="E132" s="38" t="s">
        <v>349</v>
      </c>
      <c r="F132" t="s">
        <v>73</v>
      </c>
      <c r="G132" t="s">
        <v>350</v>
      </c>
      <c r="H132" t="s">
        <v>68</v>
      </c>
      <c r="I132" t="s">
        <v>203</v>
      </c>
      <c r="J132">
        <v>15</v>
      </c>
      <c r="K132">
        <f t="shared" si="28"/>
        <v>15</v>
      </c>
      <c r="L132" t="s">
        <v>335</v>
      </c>
      <c r="M132" s="158" t="s">
        <v>52</v>
      </c>
      <c r="N132">
        <v>35.25</v>
      </c>
      <c r="O132">
        <v>10.59</v>
      </c>
      <c r="P132" s="158" t="s">
        <v>53</v>
      </c>
      <c r="Q132" s="158">
        <f t="shared" si="29"/>
        <v>35.25</v>
      </c>
      <c r="R132" s="158">
        <f t="shared" si="30"/>
        <v>10.59</v>
      </c>
      <c r="S132">
        <v>11.54</v>
      </c>
      <c r="T132">
        <v>1.7</v>
      </c>
      <c r="U132" t="s">
        <v>54</v>
      </c>
      <c r="V132" s="158">
        <f t="shared" si="31"/>
        <v>11.54</v>
      </c>
      <c r="W132" s="158">
        <f t="shared" si="32"/>
        <v>1.7</v>
      </c>
      <c r="X132" s="158">
        <f>V132/Q132</f>
        <v>0.32737588652482269</v>
      </c>
      <c r="Y132" s="158" t="s">
        <v>55</v>
      </c>
      <c r="Z132" s="158">
        <v>68.41</v>
      </c>
      <c r="AA132" s="158" t="s">
        <v>56</v>
      </c>
      <c r="AB132" s="158">
        <v>12</v>
      </c>
      <c r="AC132" s="158" t="s">
        <v>154</v>
      </c>
      <c r="AD132" t="s">
        <v>55</v>
      </c>
      <c r="AE132" s="158" t="s">
        <v>58</v>
      </c>
      <c r="AF132" s="158" t="s">
        <v>77</v>
      </c>
      <c r="AG132" s="158" t="s">
        <v>209</v>
      </c>
      <c r="AH132" t="s">
        <v>58</v>
      </c>
      <c r="AI132" t="s">
        <v>77</v>
      </c>
      <c r="AJ132" s="158" t="s">
        <v>209</v>
      </c>
      <c r="AK132">
        <v>125</v>
      </c>
      <c r="AM132">
        <v>43</v>
      </c>
      <c r="AN132">
        <v>-6</v>
      </c>
      <c r="AO132" s="4" t="s">
        <v>352</v>
      </c>
      <c r="AP132" s="1" t="s">
        <v>353</v>
      </c>
    </row>
    <row r="133" spans="1:49" x14ac:dyDescent="0.25">
      <c r="A133" s="21" t="s">
        <v>42</v>
      </c>
      <c r="B133" s="50" t="s">
        <v>119</v>
      </c>
      <c r="C133" s="188" t="s">
        <v>225</v>
      </c>
      <c r="D133" s="5" t="s">
        <v>348</v>
      </c>
      <c r="E133" s="38" t="s">
        <v>349</v>
      </c>
      <c r="F133" t="s">
        <v>73</v>
      </c>
      <c r="G133" t="s">
        <v>350</v>
      </c>
      <c r="H133" t="s">
        <v>68</v>
      </c>
      <c r="I133" t="s">
        <v>203</v>
      </c>
      <c r="J133">
        <v>15</v>
      </c>
      <c r="K133">
        <f t="shared" si="28"/>
        <v>15</v>
      </c>
      <c r="L133" t="s">
        <v>346</v>
      </c>
      <c r="M133" s="158" t="s">
        <v>242</v>
      </c>
      <c r="N133" t="s">
        <v>55</v>
      </c>
      <c r="O133" t="s">
        <v>55</v>
      </c>
      <c r="P133" s="158" t="s">
        <v>53</v>
      </c>
      <c r="Q133" s="158" t="str">
        <f t="shared" si="29"/>
        <v>NA</v>
      </c>
      <c r="R133" s="158" t="str">
        <f t="shared" si="30"/>
        <v>NA</v>
      </c>
      <c r="S133" t="s">
        <v>55</v>
      </c>
      <c r="T133" t="s">
        <v>55</v>
      </c>
      <c r="U133" t="s">
        <v>54</v>
      </c>
      <c r="V133" s="158" t="str">
        <f t="shared" si="31"/>
        <v>NA</v>
      </c>
      <c r="W133" s="158" t="str">
        <f t="shared" si="32"/>
        <v>NA</v>
      </c>
      <c r="X133" s="158">
        <v>0.25</v>
      </c>
      <c r="Y133" s="158">
        <v>0.02</v>
      </c>
      <c r="Z133" s="158">
        <v>68.41</v>
      </c>
      <c r="AA133" s="158" t="s">
        <v>56</v>
      </c>
      <c r="AB133" s="158">
        <v>12</v>
      </c>
      <c r="AC133" s="158" t="s">
        <v>154</v>
      </c>
      <c r="AD133" t="s">
        <v>55</v>
      </c>
      <c r="AE133" s="158" t="s">
        <v>58</v>
      </c>
      <c r="AF133" s="158" t="s">
        <v>77</v>
      </c>
      <c r="AG133" s="158" t="s">
        <v>209</v>
      </c>
      <c r="AH133" t="s">
        <v>58</v>
      </c>
      <c r="AI133" t="s">
        <v>77</v>
      </c>
      <c r="AJ133" s="158" t="s">
        <v>209</v>
      </c>
      <c r="AK133">
        <v>125</v>
      </c>
      <c r="AM133">
        <v>43</v>
      </c>
      <c r="AN133">
        <v>-6</v>
      </c>
      <c r="AO133" s="4" t="s">
        <v>352</v>
      </c>
      <c r="AP133" s="1" t="s">
        <v>353</v>
      </c>
    </row>
    <row r="134" spans="1:49" x14ac:dyDescent="0.25">
      <c r="A134" s="159" t="s">
        <v>80</v>
      </c>
      <c r="B134" s="160" t="s">
        <v>139</v>
      </c>
      <c r="C134" s="170" t="s">
        <v>354</v>
      </c>
      <c r="D134" s="66" t="s">
        <v>355</v>
      </c>
      <c r="E134" s="46" t="s">
        <v>356</v>
      </c>
      <c r="F134" s="158" t="s">
        <v>97</v>
      </c>
      <c r="G134" t="s">
        <v>350</v>
      </c>
      <c r="H134" t="s">
        <v>68</v>
      </c>
      <c r="I134" t="s">
        <v>203</v>
      </c>
      <c r="J134">
        <v>15</v>
      </c>
      <c r="K134">
        <f t="shared" si="28"/>
        <v>15</v>
      </c>
      <c r="L134" t="s">
        <v>351</v>
      </c>
      <c r="M134" s="158" t="s">
        <v>52</v>
      </c>
      <c r="N134">
        <v>4.24</v>
      </c>
      <c r="O134">
        <v>2.14</v>
      </c>
      <c r="P134" s="158" t="s">
        <v>53</v>
      </c>
      <c r="Q134" s="158">
        <f t="shared" si="29"/>
        <v>4.24</v>
      </c>
      <c r="R134" s="158">
        <f t="shared" si="30"/>
        <v>2.14</v>
      </c>
      <c r="S134">
        <v>6.22</v>
      </c>
      <c r="T134">
        <v>0.56000000000000005</v>
      </c>
      <c r="U134" t="s">
        <v>54</v>
      </c>
      <c r="V134" s="158">
        <f t="shared" si="31"/>
        <v>6.22</v>
      </c>
      <c r="W134" s="158">
        <f t="shared" si="32"/>
        <v>0.56000000000000005</v>
      </c>
      <c r="X134" s="158">
        <f>V134/Q134</f>
        <v>1.4669811320754715</v>
      </c>
      <c r="Y134" s="158" t="s">
        <v>55</v>
      </c>
      <c r="Z134" s="158">
        <v>68.41</v>
      </c>
      <c r="AA134" s="158" t="s">
        <v>56</v>
      </c>
      <c r="AB134" s="158">
        <v>12</v>
      </c>
      <c r="AC134" s="158" t="s">
        <v>154</v>
      </c>
      <c r="AD134" t="s">
        <v>55</v>
      </c>
      <c r="AE134" s="158" t="s">
        <v>58</v>
      </c>
      <c r="AF134" s="158" t="s">
        <v>77</v>
      </c>
      <c r="AG134" s="158" t="s">
        <v>209</v>
      </c>
      <c r="AH134" t="s">
        <v>58</v>
      </c>
      <c r="AI134" t="s">
        <v>77</v>
      </c>
      <c r="AJ134" s="158" t="s">
        <v>209</v>
      </c>
      <c r="AK134">
        <v>125</v>
      </c>
      <c r="AM134">
        <v>43</v>
      </c>
      <c r="AN134">
        <v>-6</v>
      </c>
      <c r="AO134" s="4" t="s">
        <v>352</v>
      </c>
      <c r="AP134" s="1" t="s">
        <v>353</v>
      </c>
    </row>
    <row r="135" spans="1:49" x14ac:dyDescent="0.25">
      <c r="A135" s="159" t="s">
        <v>80</v>
      </c>
      <c r="B135" s="160" t="s">
        <v>139</v>
      </c>
      <c r="C135" s="170" t="s">
        <v>354</v>
      </c>
      <c r="D135" s="66" t="s">
        <v>355</v>
      </c>
      <c r="E135" s="46" t="s">
        <v>356</v>
      </c>
      <c r="F135" s="158" t="s">
        <v>97</v>
      </c>
      <c r="G135" t="s">
        <v>350</v>
      </c>
      <c r="H135" t="s">
        <v>68</v>
      </c>
      <c r="I135" t="s">
        <v>203</v>
      </c>
      <c r="J135">
        <v>15</v>
      </c>
      <c r="K135">
        <f t="shared" si="28"/>
        <v>15</v>
      </c>
      <c r="L135" t="s">
        <v>335</v>
      </c>
      <c r="M135" s="158" t="s">
        <v>52</v>
      </c>
      <c r="N135">
        <v>9.4600000000000009</v>
      </c>
      <c r="O135">
        <v>3.75</v>
      </c>
      <c r="P135" s="158" t="s">
        <v>53</v>
      </c>
      <c r="Q135" s="158">
        <f t="shared" si="29"/>
        <v>9.4600000000000009</v>
      </c>
      <c r="R135" s="158">
        <f t="shared" si="30"/>
        <v>3.75</v>
      </c>
      <c r="S135">
        <v>13.34</v>
      </c>
      <c r="T135">
        <v>1.33</v>
      </c>
      <c r="U135" t="s">
        <v>54</v>
      </c>
      <c r="V135" s="158">
        <f t="shared" si="31"/>
        <v>13.34</v>
      </c>
      <c r="W135" s="158">
        <f t="shared" si="32"/>
        <v>1.33</v>
      </c>
      <c r="X135" s="158">
        <f>V135/Q135</f>
        <v>1.4101479915433401</v>
      </c>
      <c r="Y135" s="158" t="s">
        <v>55</v>
      </c>
      <c r="Z135" s="158">
        <v>68.41</v>
      </c>
      <c r="AA135" s="158" t="s">
        <v>56</v>
      </c>
      <c r="AB135" s="158">
        <v>12</v>
      </c>
      <c r="AC135" s="158" t="s">
        <v>154</v>
      </c>
      <c r="AD135" t="s">
        <v>55</v>
      </c>
      <c r="AE135" s="158" t="s">
        <v>58</v>
      </c>
      <c r="AF135" s="158" t="s">
        <v>77</v>
      </c>
      <c r="AG135" s="158" t="s">
        <v>209</v>
      </c>
      <c r="AH135" t="s">
        <v>58</v>
      </c>
      <c r="AI135" t="s">
        <v>77</v>
      </c>
      <c r="AJ135" s="158" t="s">
        <v>209</v>
      </c>
      <c r="AK135">
        <v>125</v>
      </c>
      <c r="AM135">
        <v>43</v>
      </c>
      <c r="AN135">
        <v>-6</v>
      </c>
      <c r="AO135" s="4" t="s">
        <v>352</v>
      </c>
      <c r="AP135" s="1" t="s">
        <v>353</v>
      </c>
    </row>
    <row r="136" spans="1:49" x14ac:dyDescent="0.25">
      <c r="A136" s="159" t="s">
        <v>80</v>
      </c>
      <c r="B136" s="160" t="s">
        <v>139</v>
      </c>
      <c r="C136" s="170" t="s">
        <v>354</v>
      </c>
      <c r="D136" s="66" t="s">
        <v>355</v>
      </c>
      <c r="E136" s="46" t="s">
        <v>356</v>
      </c>
      <c r="F136" s="158" t="s">
        <v>97</v>
      </c>
      <c r="G136" t="s">
        <v>350</v>
      </c>
      <c r="H136" t="s">
        <v>68</v>
      </c>
      <c r="I136" t="s">
        <v>203</v>
      </c>
      <c r="J136">
        <v>15</v>
      </c>
      <c r="K136">
        <f t="shared" si="28"/>
        <v>15</v>
      </c>
      <c r="L136" t="s">
        <v>357</v>
      </c>
      <c r="M136" s="158" t="s">
        <v>52</v>
      </c>
      <c r="N136">
        <v>42.88</v>
      </c>
      <c r="O136">
        <v>13.51</v>
      </c>
      <c r="P136" s="158" t="s">
        <v>53</v>
      </c>
      <c r="Q136" s="158">
        <f t="shared" si="29"/>
        <v>42.88</v>
      </c>
      <c r="R136" s="158">
        <f t="shared" si="30"/>
        <v>13.51</v>
      </c>
      <c r="S136">
        <v>28.44</v>
      </c>
      <c r="T136">
        <v>4.9000000000000004</v>
      </c>
      <c r="U136" t="s">
        <v>54</v>
      </c>
      <c r="V136" s="158">
        <f t="shared" si="31"/>
        <v>28.44</v>
      </c>
      <c r="W136" s="158">
        <f t="shared" si="32"/>
        <v>4.9000000000000004</v>
      </c>
      <c r="X136" s="158">
        <f>V136/Q136</f>
        <v>0.66324626865671643</v>
      </c>
      <c r="Y136" s="158" t="s">
        <v>55</v>
      </c>
      <c r="Z136" s="158">
        <v>68.41</v>
      </c>
      <c r="AA136" s="158" t="s">
        <v>56</v>
      </c>
      <c r="AB136" s="158">
        <v>12</v>
      </c>
      <c r="AC136" s="158" t="s">
        <v>154</v>
      </c>
      <c r="AD136" t="s">
        <v>55</v>
      </c>
      <c r="AE136" s="158" t="s">
        <v>58</v>
      </c>
      <c r="AF136" s="158" t="s">
        <v>77</v>
      </c>
      <c r="AG136" s="158" t="s">
        <v>209</v>
      </c>
      <c r="AH136" t="s">
        <v>58</v>
      </c>
      <c r="AI136" t="s">
        <v>77</v>
      </c>
      <c r="AJ136" s="158" t="s">
        <v>209</v>
      </c>
      <c r="AK136">
        <v>125</v>
      </c>
      <c r="AM136">
        <v>43</v>
      </c>
      <c r="AN136">
        <v>-6</v>
      </c>
      <c r="AO136" s="4" t="s">
        <v>352</v>
      </c>
      <c r="AP136" s="1" t="s">
        <v>353</v>
      </c>
    </row>
    <row r="137" spans="1:49" x14ac:dyDescent="0.25">
      <c r="A137" s="172" t="s">
        <v>109</v>
      </c>
      <c r="B137" s="173" t="s">
        <v>147</v>
      </c>
      <c r="C137" s="163" t="s">
        <v>151</v>
      </c>
      <c r="D137" s="176" t="s">
        <v>152</v>
      </c>
      <c r="E137" s="36" t="s">
        <v>358</v>
      </c>
      <c r="F137" s="158" t="s">
        <v>85</v>
      </c>
      <c r="G137" t="s">
        <v>350</v>
      </c>
      <c r="H137" t="s">
        <v>68</v>
      </c>
      <c r="I137" t="s">
        <v>203</v>
      </c>
      <c r="J137">
        <v>15</v>
      </c>
      <c r="K137">
        <f t="shared" si="28"/>
        <v>15</v>
      </c>
      <c r="L137" t="s">
        <v>351</v>
      </c>
      <c r="M137" s="158" t="s">
        <v>52</v>
      </c>
      <c r="N137">
        <v>33.07</v>
      </c>
      <c r="O137">
        <v>11.9</v>
      </c>
      <c r="P137" s="158" t="s">
        <v>53</v>
      </c>
      <c r="Q137" s="158">
        <f t="shared" si="29"/>
        <v>33.07</v>
      </c>
      <c r="R137" s="158">
        <f t="shared" si="30"/>
        <v>11.9</v>
      </c>
      <c r="S137">
        <v>75.290000000000006</v>
      </c>
      <c r="T137">
        <v>13.43</v>
      </c>
      <c r="U137" t="s">
        <v>54</v>
      </c>
      <c r="V137" s="158">
        <f t="shared" si="31"/>
        <v>75.290000000000006</v>
      </c>
      <c r="W137" s="158">
        <f t="shared" si="32"/>
        <v>13.43</v>
      </c>
      <c r="X137" s="158">
        <f>V137/Q137</f>
        <v>2.2766858179618992</v>
      </c>
      <c r="Y137" s="158" t="s">
        <v>55</v>
      </c>
      <c r="Z137" s="158">
        <v>68.41</v>
      </c>
      <c r="AA137" s="158" t="s">
        <v>56</v>
      </c>
      <c r="AB137" s="158">
        <v>12</v>
      </c>
      <c r="AC137" s="158" t="s">
        <v>154</v>
      </c>
      <c r="AD137" t="s">
        <v>55</v>
      </c>
      <c r="AE137" s="158" t="s">
        <v>58</v>
      </c>
      <c r="AF137" s="158" t="s">
        <v>77</v>
      </c>
      <c r="AG137" s="158" t="s">
        <v>209</v>
      </c>
      <c r="AH137" t="s">
        <v>58</v>
      </c>
      <c r="AI137" t="s">
        <v>77</v>
      </c>
      <c r="AJ137" s="158" t="s">
        <v>209</v>
      </c>
      <c r="AK137">
        <v>125</v>
      </c>
      <c r="AM137">
        <v>43</v>
      </c>
      <c r="AN137">
        <v>-6</v>
      </c>
      <c r="AO137" s="4" t="s">
        <v>352</v>
      </c>
      <c r="AP137" s="1" t="s">
        <v>353</v>
      </c>
    </row>
    <row r="138" spans="1:49" x14ac:dyDescent="0.25">
      <c r="A138" s="172" t="s">
        <v>109</v>
      </c>
      <c r="B138" s="173" t="s">
        <v>147</v>
      </c>
      <c r="C138" s="163" t="s">
        <v>151</v>
      </c>
      <c r="D138" s="176" t="s">
        <v>152</v>
      </c>
      <c r="E138" s="36" t="s">
        <v>358</v>
      </c>
      <c r="F138" s="158" t="s">
        <v>85</v>
      </c>
      <c r="G138" t="s">
        <v>350</v>
      </c>
      <c r="H138" t="s">
        <v>68</v>
      </c>
      <c r="I138" t="s">
        <v>203</v>
      </c>
      <c r="J138">
        <v>15</v>
      </c>
      <c r="K138">
        <f t="shared" si="28"/>
        <v>15</v>
      </c>
      <c r="L138" t="s">
        <v>346</v>
      </c>
      <c r="M138" s="158" t="s">
        <v>359</v>
      </c>
      <c r="N138" t="s">
        <v>55</v>
      </c>
      <c r="O138" t="s">
        <v>55</v>
      </c>
      <c r="P138" s="158" t="s">
        <v>53</v>
      </c>
      <c r="Q138" s="158" t="str">
        <f t="shared" si="29"/>
        <v>NA</v>
      </c>
      <c r="R138" s="158" t="str">
        <f t="shared" si="30"/>
        <v>NA</v>
      </c>
      <c r="S138" t="s">
        <v>55</v>
      </c>
      <c r="T138" t="s">
        <v>55</v>
      </c>
      <c r="U138" t="s">
        <v>54</v>
      </c>
      <c r="V138" s="158" t="str">
        <f t="shared" si="31"/>
        <v>NA</v>
      </c>
      <c r="W138" s="158" t="str">
        <f t="shared" si="32"/>
        <v>NA</v>
      </c>
      <c r="X138" s="158">
        <v>1.07</v>
      </c>
      <c r="Y138" s="158">
        <v>0.05</v>
      </c>
      <c r="Z138" s="158">
        <v>68.41</v>
      </c>
      <c r="AA138" s="158" t="s">
        <v>56</v>
      </c>
      <c r="AB138" s="158">
        <v>12</v>
      </c>
      <c r="AC138" s="158" t="s">
        <v>154</v>
      </c>
      <c r="AD138" t="s">
        <v>55</v>
      </c>
      <c r="AE138" s="158" t="s">
        <v>58</v>
      </c>
      <c r="AF138" s="158" t="s">
        <v>77</v>
      </c>
      <c r="AG138" s="158" t="s">
        <v>209</v>
      </c>
      <c r="AH138" t="s">
        <v>58</v>
      </c>
      <c r="AI138" t="s">
        <v>77</v>
      </c>
      <c r="AJ138" s="158" t="s">
        <v>209</v>
      </c>
      <c r="AK138">
        <v>125</v>
      </c>
      <c r="AM138">
        <v>43</v>
      </c>
      <c r="AN138">
        <v>-6</v>
      </c>
      <c r="AO138" s="4" t="s">
        <v>352</v>
      </c>
      <c r="AP138" s="1" t="s">
        <v>353</v>
      </c>
    </row>
    <row r="139" spans="1:49" x14ac:dyDescent="0.25">
      <c r="A139" s="172" t="s">
        <v>109</v>
      </c>
      <c r="B139" s="173" t="s">
        <v>147</v>
      </c>
      <c r="C139" s="163" t="s">
        <v>151</v>
      </c>
      <c r="D139" s="176" t="s">
        <v>152</v>
      </c>
      <c r="E139" s="36" t="s">
        <v>358</v>
      </c>
      <c r="F139" s="158" t="s">
        <v>85</v>
      </c>
      <c r="G139" t="s">
        <v>350</v>
      </c>
      <c r="H139" t="s">
        <v>68</v>
      </c>
      <c r="I139" t="s">
        <v>203</v>
      </c>
      <c r="J139">
        <v>15</v>
      </c>
      <c r="K139">
        <f t="shared" si="28"/>
        <v>15</v>
      </c>
      <c r="L139" t="s">
        <v>335</v>
      </c>
      <c r="M139" s="158" t="s">
        <v>242</v>
      </c>
      <c r="N139" t="s">
        <v>55</v>
      </c>
      <c r="O139" t="s">
        <v>55</v>
      </c>
      <c r="P139" s="158" t="s">
        <v>53</v>
      </c>
      <c r="Q139" s="158" t="str">
        <f t="shared" si="29"/>
        <v>NA</v>
      </c>
      <c r="R139" s="158" t="str">
        <f t="shared" si="30"/>
        <v>NA</v>
      </c>
      <c r="S139" t="s">
        <v>55</v>
      </c>
      <c r="T139" t="s">
        <v>55</v>
      </c>
      <c r="U139" t="s">
        <v>54</v>
      </c>
      <c r="V139" s="158" t="str">
        <f t="shared" si="31"/>
        <v>NA</v>
      </c>
      <c r="W139" s="158" t="str">
        <f t="shared" si="32"/>
        <v>NA</v>
      </c>
      <c r="X139" s="158">
        <v>0.89</v>
      </c>
      <c r="Y139" s="158">
        <v>0.02</v>
      </c>
      <c r="Z139" s="158">
        <v>69.41</v>
      </c>
      <c r="AA139" s="158" t="s">
        <v>56</v>
      </c>
      <c r="AB139" s="158">
        <v>12</v>
      </c>
      <c r="AC139" s="158" t="s">
        <v>154</v>
      </c>
      <c r="AD139" t="s">
        <v>55</v>
      </c>
      <c r="AE139" s="158" t="s">
        <v>58</v>
      </c>
      <c r="AF139" s="158" t="s">
        <v>77</v>
      </c>
      <c r="AG139" s="158" t="s">
        <v>209</v>
      </c>
      <c r="AH139" t="s">
        <v>58</v>
      </c>
      <c r="AI139" t="s">
        <v>77</v>
      </c>
      <c r="AJ139" s="158" t="s">
        <v>209</v>
      </c>
      <c r="AK139">
        <v>125</v>
      </c>
      <c r="AM139">
        <v>43</v>
      </c>
      <c r="AN139">
        <v>-6</v>
      </c>
      <c r="AO139" s="4" t="s">
        <v>352</v>
      </c>
      <c r="AP139" s="1" t="s">
        <v>353</v>
      </c>
    </row>
    <row r="140" spans="1:49" x14ac:dyDescent="0.25">
      <c r="A140" s="165" t="s">
        <v>42</v>
      </c>
      <c r="B140" s="184" t="s">
        <v>43</v>
      </c>
      <c r="C140" s="71" t="s">
        <v>44</v>
      </c>
      <c r="D140" s="53" t="s">
        <v>298</v>
      </c>
      <c r="E140" s="54" t="s">
        <v>299</v>
      </c>
      <c r="F140" t="s">
        <v>47</v>
      </c>
      <c r="G140" s="158" t="s">
        <v>86</v>
      </c>
      <c r="H140" t="s">
        <v>68</v>
      </c>
      <c r="I140" t="s">
        <v>191</v>
      </c>
      <c r="J140">
        <v>22</v>
      </c>
      <c r="K140">
        <f t="shared" si="28"/>
        <v>22</v>
      </c>
      <c r="M140" s="158" t="s">
        <v>52</v>
      </c>
      <c r="N140">
        <f>23.14/4.09</f>
        <v>5.657701711491443</v>
      </c>
      <c r="O140" t="s">
        <v>55</v>
      </c>
      <c r="P140" s="158" t="s">
        <v>53</v>
      </c>
      <c r="Q140" s="158">
        <f t="shared" si="29"/>
        <v>5.657701711491443</v>
      </c>
      <c r="R140" s="158" t="str">
        <f t="shared" si="30"/>
        <v>NA</v>
      </c>
      <c r="S140">
        <v>23.14</v>
      </c>
      <c r="T140" t="s">
        <v>55</v>
      </c>
      <c r="U140" t="s">
        <v>54</v>
      </c>
      <c r="V140" s="158">
        <f t="shared" si="31"/>
        <v>23.14</v>
      </c>
      <c r="W140" s="158" t="str">
        <f t="shared" si="32"/>
        <v>NA</v>
      </c>
      <c r="X140" s="158">
        <f t="shared" ref="X140:X150" si="33">V140/Q140</f>
        <v>4.09</v>
      </c>
      <c r="Y140" s="158" t="s">
        <v>55</v>
      </c>
      <c r="Z140" s="158">
        <v>800</v>
      </c>
      <c r="AA140" s="158" t="s">
        <v>56</v>
      </c>
      <c r="AB140" s="158">
        <v>6</v>
      </c>
      <c r="AC140" s="158" t="s">
        <v>154</v>
      </c>
      <c r="AD140" t="s">
        <v>75</v>
      </c>
      <c r="AE140" s="158" t="s">
        <v>58</v>
      </c>
      <c r="AF140" s="158" t="s">
        <v>77</v>
      </c>
      <c r="AG140" s="158" t="s">
        <v>209</v>
      </c>
      <c r="AH140" t="s">
        <v>58</v>
      </c>
      <c r="AI140" t="s">
        <v>77</v>
      </c>
      <c r="AJ140" t="s">
        <v>209</v>
      </c>
      <c r="AK140">
        <v>200</v>
      </c>
      <c r="AM140">
        <v>36</v>
      </c>
      <c r="AN140">
        <v>-6</v>
      </c>
      <c r="AO140" s="4" t="s">
        <v>360</v>
      </c>
      <c r="AP140" s="1" t="s">
        <v>361</v>
      </c>
    </row>
    <row r="141" spans="1:49" x14ac:dyDescent="0.25">
      <c r="A141" s="172" t="s">
        <v>109</v>
      </c>
      <c r="B141" s="173" t="s">
        <v>147</v>
      </c>
      <c r="C141" s="163" t="s">
        <v>151</v>
      </c>
      <c r="D141" s="176" t="s">
        <v>152</v>
      </c>
      <c r="E141" s="106" t="s">
        <v>323</v>
      </c>
      <c r="F141" s="158" t="s">
        <v>85</v>
      </c>
      <c r="G141" s="158" t="s">
        <v>86</v>
      </c>
      <c r="H141" s="158" t="s">
        <v>49</v>
      </c>
      <c r="I141" s="158" t="s">
        <v>203</v>
      </c>
      <c r="J141" s="158" t="s">
        <v>55</v>
      </c>
      <c r="K141" s="158" t="str">
        <f t="shared" si="28"/>
        <v>NA</v>
      </c>
      <c r="L141" s="158" t="s">
        <v>335</v>
      </c>
      <c r="M141" s="158" t="s">
        <v>52</v>
      </c>
      <c r="N141" s="158">
        <v>11.82</v>
      </c>
      <c r="O141" s="158">
        <v>6.43</v>
      </c>
      <c r="P141" s="158" t="s">
        <v>53</v>
      </c>
      <c r="Q141" s="158">
        <f t="shared" si="29"/>
        <v>11.82</v>
      </c>
      <c r="R141" s="158">
        <f t="shared" si="30"/>
        <v>6.43</v>
      </c>
      <c r="S141" s="158">
        <v>24.41</v>
      </c>
      <c r="T141" s="158">
        <v>4.5</v>
      </c>
      <c r="U141" t="s">
        <v>54</v>
      </c>
      <c r="V141" s="158">
        <f t="shared" si="31"/>
        <v>24.41</v>
      </c>
      <c r="W141" s="158">
        <f t="shared" si="32"/>
        <v>4.5</v>
      </c>
      <c r="X141" s="158">
        <f t="shared" si="33"/>
        <v>2.0651438240270727</v>
      </c>
      <c r="Y141" s="158" t="s">
        <v>55</v>
      </c>
      <c r="Z141" s="158">
        <v>60</v>
      </c>
      <c r="AA141" s="158" t="s">
        <v>56</v>
      </c>
      <c r="AB141" s="158">
        <v>4</v>
      </c>
      <c r="AC141" s="158" t="s">
        <v>154</v>
      </c>
      <c r="AD141" s="158" t="s">
        <v>172</v>
      </c>
      <c r="AE141" s="158" t="s">
        <v>58</v>
      </c>
      <c r="AF141" s="158" t="s">
        <v>77</v>
      </c>
      <c r="AG141" s="158" t="s">
        <v>209</v>
      </c>
      <c r="AH141" s="158" t="s">
        <v>60</v>
      </c>
      <c r="AI141" s="158">
        <v>16</v>
      </c>
      <c r="AJ141" s="158" t="s">
        <v>61</v>
      </c>
      <c r="AK141" s="158">
        <v>160</v>
      </c>
      <c r="AL141" s="158"/>
      <c r="AM141" s="158">
        <v>44</v>
      </c>
      <c r="AN141" s="158">
        <v>12</v>
      </c>
      <c r="AO141" s="158" t="s">
        <v>362</v>
      </c>
      <c r="AP141" s="9" t="s">
        <v>363</v>
      </c>
    </row>
    <row r="142" spans="1:49" x14ac:dyDescent="0.25">
      <c r="A142" s="172" t="s">
        <v>109</v>
      </c>
      <c r="B142" s="173" t="s">
        <v>147</v>
      </c>
      <c r="C142" s="163" t="s">
        <v>151</v>
      </c>
      <c r="D142" s="176" t="s">
        <v>152</v>
      </c>
      <c r="E142" s="106" t="s">
        <v>323</v>
      </c>
      <c r="F142" s="158" t="s">
        <v>85</v>
      </c>
      <c r="G142" s="158" t="s">
        <v>86</v>
      </c>
      <c r="H142" s="158" t="s">
        <v>49</v>
      </c>
      <c r="I142" s="158" t="s">
        <v>203</v>
      </c>
      <c r="J142" s="158" t="s">
        <v>55</v>
      </c>
      <c r="K142" s="158" t="str">
        <f t="shared" si="28"/>
        <v>NA</v>
      </c>
      <c r="L142" s="158" t="s">
        <v>336</v>
      </c>
      <c r="M142" s="158" t="s">
        <v>52</v>
      </c>
      <c r="N142" s="158">
        <v>14.34</v>
      </c>
      <c r="O142" s="158">
        <v>15.15</v>
      </c>
      <c r="P142" s="158" t="s">
        <v>53</v>
      </c>
      <c r="Q142" s="158">
        <f t="shared" si="29"/>
        <v>14.34</v>
      </c>
      <c r="R142" s="158">
        <f t="shared" si="30"/>
        <v>15.15</v>
      </c>
      <c r="S142" s="158">
        <v>27.06</v>
      </c>
      <c r="T142" s="158">
        <v>9.43</v>
      </c>
      <c r="U142" t="s">
        <v>54</v>
      </c>
      <c r="V142" s="158">
        <f t="shared" si="31"/>
        <v>27.06</v>
      </c>
      <c r="W142" s="158">
        <f t="shared" si="32"/>
        <v>9.43</v>
      </c>
      <c r="X142" s="158">
        <f t="shared" si="33"/>
        <v>1.8870292887029287</v>
      </c>
      <c r="Y142" s="158" t="s">
        <v>55</v>
      </c>
      <c r="Z142" s="158">
        <v>60</v>
      </c>
      <c r="AA142" s="158" t="s">
        <v>56</v>
      </c>
      <c r="AB142" s="158">
        <v>4</v>
      </c>
      <c r="AC142" s="158" t="s">
        <v>154</v>
      </c>
      <c r="AD142" s="158" t="s">
        <v>172</v>
      </c>
      <c r="AE142" s="158" t="s">
        <v>58</v>
      </c>
      <c r="AF142" s="158" t="s">
        <v>77</v>
      </c>
      <c r="AG142" s="158" t="s">
        <v>209</v>
      </c>
      <c r="AH142" s="158" t="s">
        <v>60</v>
      </c>
      <c r="AI142" s="158">
        <v>16</v>
      </c>
      <c r="AJ142" s="158" t="s">
        <v>61</v>
      </c>
      <c r="AK142" s="158">
        <v>160</v>
      </c>
      <c r="AL142" s="158"/>
      <c r="AM142" s="158">
        <v>44</v>
      </c>
      <c r="AN142" s="158">
        <v>12</v>
      </c>
      <c r="AO142" s="158" t="s">
        <v>362</v>
      </c>
      <c r="AP142" s="9" t="s">
        <v>363</v>
      </c>
    </row>
    <row r="143" spans="1:49" x14ac:dyDescent="0.25">
      <c r="A143" s="172" t="s">
        <v>109</v>
      </c>
      <c r="B143" s="173" t="s">
        <v>147</v>
      </c>
      <c r="C143" s="163" t="s">
        <v>151</v>
      </c>
      <c r="D143" s="176" t="s">
        <v>152</v>
      </c>
      <c r="E143" s="106" t="s">
        <v>323</v>
      </c>
      <c r="F143" s="158" t="s">
        <v>85</v>
      </c>
      <c r="G143" s="158" t="s">
        <v>86</v>
      </c>
      <c r="H143" s="158" t="s">
        <v>49</v>
      </c>
      <c r="I143" s="158" t="s">
        <v>203</v>
      </c>
      <c r="J143" s="158" t="s">
        <v>55</v>
      </c>
      <c r="K143" s="158" t="str">
        <f t="shared" si="28"/>
        <v>NA</v>
      </c>
      <c r="L143" s="158" t="s">
        <v>332</v>
      </c>
      <c r="M143" s="158" t="s">
        <v>52</v>
      </c>
      <c r="N143" s="158">
        <v>30.8</v>
      </c>
      <c r="O143" s="158">
        <v>22.24</v>
      </c>
      <c r="P143" s="158" t="s">
        <v>53</v>
      </c>
      <c r="Q143" s="158">
        <f t="shared" si="29"/>
        <v>30.8</v>
      </c>
      <c r="R143" s="158">
        <f t="shared" si="30"/>
        <v>22.24</v>
      </c>
      <c r="S143" s="158">
        <v>35.33</v>
      </c>
      <c r="T143" s="158">
        <v>12.95</v>
      </c>
      <c r="U143" t="s">
        <v>54</v>
      </c>
      <c r="V143" s="158">
        <f t="shared" si="31"/>
        <v>35.33</v>
      </c>
      <c r="W143" s="158">
        <f t="shared" si="32"/>
        <v>12.95</v>
      </c>
      <c r="X143" s="158">
        <f t="shared" si="33"/>
        <v>1.1470779220779219</v>
      </c>
      <c r="Y143" s="158" t="s">
        <v>55</v>
      </c>
      <c r="Z143" s="158">
        <v>60</v>
      </c>
      <c r="AA143" s="158" t="s">
        <v>56</v>
      </c>
      <c r="AB143" s="158">
        <v>4</v>
      </c>
      <c r="AC143" s="158" t="s">
        <v>154</v>
      </c>
      <c r="AD143" s="158" t="s">
        <v>172</v>
      </c>
      <c r="AE143" s="158" t="s">
        <v>58</v>
      </c>
      <c r="AF143" s="158" t="s">
        <v>77</v>
      </c>
      <c r="AG143" s="158" t="s">
        <v>209</v>
      </c>
      <c r="AH143" s="158" t="s">
        <v>60</v>
      </c>
      <c r="AI143" s="158">
        <v>16</v>
      </c>
      <c r="AJ143" s="158" t="s">
        <v>61</v>
      </c>
      <c r="AK143" s="158">
        <v>160</v>
      </c>
      <c r="AL143" s="158"/>
      <c r="AM143" s="158">
        <v>44</v>
      </c>
      <c r="AN143" s="158">
        <v>12</v>
      </c>
      <c r="AO143" s="158" t="s">
        <v>362</v>
      </c>
      <c r="AP143" s="9" t="s">
        <v>363</v>
      </c>
    </row>
    <row r="144" spans="1:49" x14ac:dyDescent="0.25">
      <c r="A144" s="172" t="s">
        <v>109</v>
      </c>
      <c r="B144" s="173" t="s">
        <v>147</v>
      </c>
      <c r="C144" s="163" t="s">
        <v>151</v>
      </c>
      <c r="D144" s="176" t="s">
        <v>152</v>
      </c>
      <c r="E144" s="106" t="s">
        <v>323</v>
      </c>
      <c r="F144" s="158" t="s">
        <v>85</v>
      </c>
      <c r="G144" s="158" t="s">
        <v>86</v>
      </c>
      <c r="H144" s="158" t="s">
        <v>49</v>
      </c>
      <c r="I144" s="158" t="s">
        <v>203</v>
      </c>
      <c r="J144" s="158" t="s">
        <v>55</v>
      </c>
      <c r="K144" s="158" t="str">
        <f t="shared" si="28"/>
        <v>NA</v>
      </c>
      <c r="L144" s="158" t="s">
        <v>336</v>
      </c>
      <c r="M144" s="158" t="s">
        <v>52</v>
      </c>
      <c r="N144" s="158">
        <v>28.11</v>
      </c>
      <c r="O144" s="158">
        <v>9.81</v>
      </c>
      <c r="P144" s="158" t="s">
        <v>53</v>
      </c>
      <c r="Q144" s="158">
        <f t="shared" si="29"/>
        <v>28.11</v>
      </c>
      <c r="R144" s="158">
        <f t="shared" si="30"/>
        <v>9.81</v>
      </c>
      <c r="S144" s="158">
        <v>58.89</v>
      </c>
      <c r="T144" s="158">
        <v>9.4499999999999993</v>
      </c>
      <c r="U144" t="s">
        <v>54</v>
      </c>
      <c r="V144" s="158">
        <f t="shared" si="31"/>
        <v>58.89</v>
      </c>
      <c r="W144" s="158">
        <f t="shared" si="32"/>
        <v>9.4499999999999993</v>
      </c>
      <c r="X144" s="158">
        <f t="shared" si="33"/>
        <v>2.0949839914621133</v>
      </c>
      <c r="Y144" s="158" t="s">
        <v>55</v>
      </c>
      <c r="Z144" s="158">
        <v>60</v>
      </c>
      <c r="AA144" s="158" t="s">
        <v>56</v>
      </c>
      <c r="AB144" s="158">
        <v>4</v>
      </c>
      <c r="AC144" s="158" t="s">
        <v>154</v>
      </c>
      <c r="AD144" s="158" t="s">
        <v>172</v>
      </c>
      <c r="AE144" s="158" t="s">
        <v>58</v>
      </c>
      <c r="AF144" s="158" t="s">
        <v>77</v>
      </c>
      <c r="AG144" s="158" t="s">
        <v>209</v>
      </c>
      <c r="AH144" s="158" t="s">
        <v>60</v>
      </c>
      <c r="AI144" s="158">
        <v>16</v>
      </c>
      <c r="AJ144" s="158" t="s">
        <v>61</v>
      </c>
      <c r="AK144" s="158">
        <v>160</v>
      </c>
      <c r="AL144" s="158"/>
      <c r="AM144" s="158">
        <v>44</v>
      </c>
      <c r="AN144" s="158">
        <v>12</v>
      </c>
      <c r="AO144" s="158" t="s">
        <v>362</v>
      </c>
      <c r="AP144" s="9" t="s">
        <v>363</v>
      </c>
    </row>
    <row r="145" spans="1:42" x14ac:dyDescent="0.25">
      <c r="A145" s="172" t="s">
        <v>109</v>
      </c>
      <c r="B145" s="173" t="s">
        <v>147</v>
      </c>
      <c r="C145" s="163" t="s">
        <v>151</v>
      </c>
      <c r="D145" s="176" t="s">
        <v>152</v>
      </c>
      <c r="E145" s="106" t="s">
        <v>323</v>
      </c>
      <c r="F145" s="158" t="s">
        <v>85</v>
      </c>
      <c r="G145" s="158" t="s">
        <v>86</v>
      </c>
      <c r="H145" s="158" t="s">
        <v>49</v>
      </c>
      <c r="I145" s="158" t="s">
        <v>203</v>
      </c>
      <c r="J145" s="158" t="s">
        <v>55</v>
      </c>
      <c r="K145" s="158" t="str">
        <f t="shared" si="28"/>
        <v>NA</v>
      </c>
      <c r="L145" s="158" t="s">
        <v>51</v>
      </c>
      <c r="M145" s="158" t="s">
        <v>52</v>
      </c>
      <c r="N145" s="158">
        <v>87.03</v>
      </c>
      <c r="O145" s="158">
        <v>266.97000000000003</v>
      </c>
      <c r="P145" s="158" t="s">
        <v>53</v>
      </c>
      <c r="Q145" s="158">
        <f t="shared" si="29"/>
        <v>87.03</v>
      </c>
      <c r="R145" s="158">
        <f t="shared" si="30"/>
        <v>266.97000000000003</v>
      </c>
      <c r="S145" s="158">
        <v>68.16</v>
      </c>
      <c r="T145" s="158">
        <v>125.72</v>
      </c>
      <c r="U145" t="s">
        <v>54</v>
      </c>
      <c r="V145" s="158">
        <f t="shared" si="31"/>
        <v>68.16</v>
      </c>
      <c r="W145" s="158">
        <f t="shared" si="32"/>
        <v>125.72</v>
      </c>
      <c r="X145" s="158">
        <f t="shared" si="33"/>
        <v>0.78317821440882451</v>
      </c>
      <c r="Y145" s="158" t="s">
        <v>55</v>
      </c>
      <c r="Z145" s="158">
        <v>60</v>
      </c>
      <c r="AA145" s="158" t="s">
        <v>56</v>
      </c>
      <c r="AB145" s="158">
        <v>4</v>
      </c>
      <c r="AC145" s="158" t="s">
        <v>154</v>
      </c>
      <c r="AD145" s="158" t="s">
        <v>172</v>
      </c>
      <c r="AE145" s="158" t="s">
        <v>58</v>
      </c>
      <c r="AF145" s="158" t="s">
        <v>77</v>
      </c>
      <c r="AG145" s="158" t="s">
        <v>209</v>
      </c>
      <c r="AH145" s="158" t="s">
        <v>60</v>
      </c>
      <c r="AI145" s="158">
        <v>16</v>
      </c>
      <c r="AJ145" s="158" t="s">
        <v>61</v>
      </c>
      <c r="AK145" s="158">
        <v>160</v>
      </c>
      <c r="AL145" s="158"/>
      <c r="AM145" s="158">
        <v>44</v>
      </c>
      <c r="AN145" s="158">
        <v>12</v>
      </c>
      <c r="AO145" s="158" t="s">
        <v>362</v>
      </c>
      <c r="AP145" s="9" t="s">
        <v>363</v>
      </c>
    </row>
    <row r="146" spans="1:42" x14ac:dyDescent="0.25">
      <c r="A146" s="172" t="s">
        <v>109</v>
      </c>
      <c r="B146" s="173" t="s">
        <v>147</v>
      </c>
      <c r="C146" s="163" t="s">
        <v>151</v>
      </c>
      <c r="D146" s="176" t="s">
        <v>152</v>
      </c>
      <c r="E146" s="106" t="s">
        <v>323</v>
      </c>
      <c r="F146" s="158" t="s">
        <v>85</v>
      </c>
      <c r="G146" s="158" t="s">
        <v>86</v>
      </c>
      <c r="H146" s="158" t="s">
        <v>49</v>
      </c>
      <c r="I146" s="158" t="s">
        <v>203</v>
      </c>
      <c r="J146" s="158" t="s">
        <v>55</v>
      </c>
      <c r="K146" s="158" t="str">
        <f t="shared" si="28"/>
        <v>NA</v>
      </c>
      <c r="L146" s="158" t="s">
        <v>51</v>
      </c>
      <c r="M146" s="158" t="s">
        <v>52</v>
      </c>
      <c r="N146" s="158">
        <v>38.04</v>
      </c>
      <c r="O146" s="158">
        <v>22.04</v>
      </c>
      <c r="P146" s="158" t="s">
        <v>53</v>
      </c>
      <c r="Q146" s="158">
        <f t="shared" si="29"/>
        <v>38.04</v>
      </c>
      <c r="R146" s="158">
        <f t="shared" si="30"/>
        <v>22.04</v>
      </c>
      <c r="S146" s="158">
        <v>68.61</v>
      </c>
      <c r="T146" s="158">
        <v>16.72</v>
      </c>
      <c r="U146" t="s">
        <v>54</v>
      </c>
      <c r="V146" s="158">
        <f t="shared" si="31"/>
        <v>68.61</v>
      </c>
      <c r="W146" s="158">
        <f t="shared" si="32"/>
        <v>16.72</v>
      </c>
      <c r="X146" s="158">
        <f t="shared" si="33"/>
        <v>1.803627760252366</v>
      </c>
      <c r="Y146" s="158" t="s">
        <v>55</v>
      </c>
      <c r="Z146" s="158">
        <v>60</v>
      </c>
      <c r="AA146" s="158" t="s">
        <v>56</v>
      </c>
      <c r="AB146" s="158">
        <v>4</v>
      </c>
      <c r="AC146" s="158" t="s">
        <v>154</v>
      </c>
      <c r="AD146" s="158" t="s">
        <v>172</v>
      </c>
      <c r="AE146" s="158" t="s">
        <v>58</v>
      </c>
      <c r="AF146" s="158" t="s">
        <v>77</v>
      </c>
      <c r="AG146" s="158" t="s">
        <v>209</v>
      </c>
      <c r="AH146" s="158" t="s">
        <v>60</v>
      </c>
      <c r="AI146" s="158">
        <v>16</v>
      </c>
      <c r="AJ146" s="158" t="s">
        <v>61</v>
      </c>
      <c r="AK146" s="158">
        <v>160</v>
      </c>
      <c r="AL146" s="158"/>
      <c r="AM146" s="158">
        <v>44</v>
      </c>
      <c r="AN146" s="158">
        <v>12</v>
      </c>
      <c r="AO146" s="158" t="s">
        <v>362</v>
      </c>
      <c r="AP146" s="9" t="s">
        <v>363</v>
      </c>
    </row>
    <row r="147" spans="1:42" x14ac:dyDescent="0.25">
      <c r="A147" s="172" t="s">
        <v>109</v>
      </c>
      <c r="B147" s="173" t="s">
        <v>147</v>
      </c>
      <c r="C147" s="163" t="s">
        <v>151</v>
      </c>
      <c r="D147" s="176" t="s">
        <v>152</v>
      </c>
      <c r="E147" s="106" t="s">
        <v>323</v>
      </c>
      <c r="F147" s="158" t="s">
        <v>85</v>
      </c>
      <c r="G147" s="158" t="s">
        <v>86</v>
      </c>
      <c r="H147" s="158" t="s">
        <v>49</v>
      </c>
      <c r="I147" s="158" t="s">
        <v>203</v>
      </c>
      <c r="J147" s="158" t="s">
        <v>55</v>
      </c>
      <c r="K147" s="158" t="str">
        <f t="shared" si="28"/>
        <v>NA</v>
      </c>
      <c r="L147" s="158" t="s">
        <v>335</v>
      </c>
      <c r="M147" s="158" t="s">
        <v>52</v>
      </c>
      <c r="N147" s="158">
        <v>45.9</v>
      </c>
      <c r="O147" s="158">
        <v>25.76</v>
      </c>
      <c r="P147" s="158" t="s">
        <v>53</v>
      </c>
      <c r="Q147" s="158">
        <f t="shared" si="29"/>
        <v>45.9</v>
      </c>
      <c r="R147" s="158">
        <f t="shared" si="30"/>
        <v>25.76</v>
      </c>
      <c r="S147">
        <v>71.5</v>
      </c>
      <c r="T147">
        <v>23.26</v>
      </c>
      <c r="U147" t="s">
        <v>54</v>
      </c>
      <c r="V147" s="158">
        <f t="shared" si="31"/>
        <v>71.5</v>
      </c>
      <c r="W147" s="158">
        <f t="shared" si="32"/>
        <v>23.26</v>
      </c>
      <c r="X147" s="158">
        <f t="shared" si="33"/>
        <v>1.5577342047930283</v>
      </c>
      <c r="Y147" s="158" t="s">
        <v>55</v>
      </c>
      <c r="Z147" s="158">
        <v>60</v>
      </c>
      <c r="AA147" s="158" t="s">
        <v>56</v>
      </c>
      <c r="AB147" s="158">
        <v>4</v>
      </c>
      <c r="AC147" s="158" t="s">
        <v>154</v>
      </c>
      <c r="AD147" s="158" t="s">
        <v>172</v>
      </c>
      <c r="AE147" s="158" t="s">
        <v>58</v>
      </c>
      <c r="AF147" s="158" t="s">
        <v>77</v>
      </c>
      <c r="AG147" s="158" t="s">
        <v>209</v>
      </c>
      <c r="AH147" s="158" t="s">
        <v>60</v>
      </c>
      <c r="AI147" s="158">
        <v>16</v>
      </c>
      <c r="AJ147" s="158" t="s">
        <v>61</v>
      </c>
      <c r="AK147" s="158">
        <v>160</v>
      </c>
      <c r="AL147" s="158"/>
      <c r="AM147" s="158">
        <v>44</v>
      </c>
      <c r="AN147" s="158">
        <v>12</v>
      </c>
      <c r="AO147" s="158" t="s">
        <v>362</v>
      </c>
      <c r="AP147" s="9" t="s">
        <v>363</v>
      </c>
    </row>
    <row r="148" spans="1:42" x14ac:dyDescent="0.25">
      <c r="A148" s="159" t="s">
        <v>80</v>
      </c>
      <c r="B148" s="168" t="s">
        <v>199</v>
      </c>
      <c r="C148" s="187" t="s">
        <v>213</v>
      </c>
      <c r="D148" s="159" t="s">
        <v>364</v>
      </c>
      <c r="E148" s="82" t="s">
        <v>365</v>
      </c>
      <c r="F148" s="158" t="s">
        <v>97</v>
      </c>
      <c r="G148" s="158" t="s">
        <v>86</v>
      </c>
      <c r="H148" s="158" t="s">
        <v>182</v>
      </c>
      <c r="I148" s="158" t="s">
        <v>182</v>
      </c>
      <c r="J148" s="158">
        <v>28</v>
      </c>
      <c r="K148" s="158">
        <f t="shared" si="28"/>
        <v>28</v>
      </c>
      <c r="L148" s="158"/>
      <c r="M148" s="158" t="s">
        <v>52</v>
      </c>
      <c r="N148" s="158">
        <v>9.7799999999999994</v>
      </c>
      <c r="O148" s="158">
        <v>1.48</v>
      </c>
      <c r="P148" s="158" t="s">
        <v>53</v>
      </c>
      <c r="Q148" s="158">
        <f t="shared" si="29"/>
        <v>9.7799999999999994</v>
      </c>
      <c r="R148" s="158">
        <f t="shared" si="30"/>
        <v>1.48</v>
      </c>
      <c r="S148" s="158">
        <v>234</v>
      </c>
      <c r="T148" s="158">
        <v>17.3</v>
      </c>
      <c r="U148" s="24" t="s">
        <v>366</v>
      </c>
      <c r="V148" s="158">
        <f t="shared" ref="V148:W150" si="34">S148*60</f>
        <v>14040</v>
      </c>
      <c r="W148" s="158">
        <f t="shared" si="34"/>
        <v>1038</v>
      </c>
      <c r="X148" s="158">
        <f t="shared" si="33"/>
        <v>1435.5828220858896</v>
      </c>
      <c r="Y148" s="158" t="s">
        <v>55</v>
      </c>
      <c r="Z148" s="158">
        <v>48</v>
      </c>
      <c r="AA148" s="158" t="s">
        <v>56</v>
      </c>
      <c r="AB148" s="158">
        <v>7</v>
      </c>
      <c r="AC148" s="158" t="s">
        <v>154</v>
      </c>
      <c r="AD148" s="158" t="s">
        <v>75</v>
      </c>
      <c r="AE148" s="158" t="s">
        <v>58</v>
      </c>
      <c r="AF148" s="158">
        <v>0</v>
      </c>
      <c r="AG148" s="158" t="s">
        <v>90</v>
      </c>
      <c r="AH148" s="158" t="s">
        <v>60</v>
      </c>
      <c r="AI148" s="158" t="s">
        <v>367</v>
      </c>
      <c r="AJ148" s="158" t="s">
        <v>174</v>
      </c>
      <c r="AK148" s="158">
        <v>686</v>
      </c>
      <c r="AL148" s="158"/>
      <c r="AM148" s="158">
        <v>11</v>
      </c>
      <c r="AN148" s="158">
        <v>125</v>
      </c>
      <c r="AO148" s="4" t="s">
        <v>368</v>
      </c>
      <c r="AP148" s="3" t="s">
        <v>369</v>
      </c>
    </row>
    <row r="149" spans="1:42" x14ac:dyDescent="0.25">
      <c r="A149" s="159" t="s">
        <v>80</v>
      </c>
      <c r="B149" s="168" t="s">
        <v>199</v>
      </c>
      <c r="C149" s="187" t="s">
        <v>213</v>
      </c>
      <c r="D149" s="171" t="s">
        <v>370</v>
      </c>
      <c r="E149" s="49" t="s">
        <v>371</v>
      </c>
      <c r="F149" s="158" t="s">
        <v>97</v>
      </c>
      <c r="G149" s="158" t="s">
        <v>86</v>
      </c>
      <c r="H149" s="158" t="s">
        <v>182</v>
      </c>
      <c r="I149" s="158" t="s">
        <v>182</v>
      </c>
      <c r="J149" s="158">
        <v>28</v>
      </c>
      <c r="K149" s="158">
        <f t="shared" si="28"/>
        <v>28</v>
      </c>
      <c r="L149" s="158"/>
      <c r="M149" s="158" t="s">
        <v>52</v>
      </c>
      <c r="N149" s="158">
        <v>21.8</v>
      </c>
      <c r="O149" s="158">
        <v>4.3099999999999996</v>
      </c>
      <c r="P149" s="158" t="s">
        <v>53</v>
      </c>
      <c r="Q149" s="158">
        <f t="shared" si="29"/>
        <v>21.8</v>
      </c>
      <c r="R149" s="158">
        <f t="shared" si="30"/>
        <v>4.3099999999999996</v>
      </c>
      <c r="S149" s="158">
        <v>176</v>
      </c>
      <c r="T149" s="158">
        <v>14.4</v>
      </c>
      <c r="U149" s="24" t="s">
        <v>366</v>
      </c>
      <c r="V149" s="158">
        <f t="shared" si="34"/>
        <v>10560</v>
      </c>
      <c r="W149" s="158">
        <f t="shared" si="34"/>
        <v>864</v>
      </c>
      <c r="X149" s="158">
        <f t="shared" si="33"/>
        <v>484.40366972477062</v>
      </c>
      <c r="Y149" s="158" t="s">
        <v>55</v>
      </c>
      <c r="Z149" s="158">
        <v>48</v>
      </c>
      <c r="AA149" s="158" t="s">
        <v>56</v>
      </c>
      <c r="AB149" s="158">
        <v>7</v>
      </c>
      <c r="AC149" s="158" t="s">
        <v>154</v>
      </c>
      <c r="AD149" s="158" t="s">
        <v>75</v>
      </c>
      <c r="AE149" s="158" t="s">
        <v>58</v>
      </c>
      <c r="AF149" s="158">
        <v>0</v>
      </c>
      <c r="AG149" s="158" t="s">
        <v>90</v>
      </c>
      <c r="AH149" s="158" t="s">
        <v>60</v>
      </c>
      <c r="AI149" s="158" t="s">
        <v>367</v>
      </c>
      <c r="AJ149" s="158" t="s">
        <v>174</v>
      </c>
      <c r="AK149" s="158">
        <v>686</v>
      </c>
      <c r="AL149" s="158"/>
      <c r="AM149" s="158">
        <v>11</v>
      </c>
      <c r="AN149" s="158">
        <v>125</v>
      </c>
      <c r="AO149" s="4" t="s">
        <v>368</v>
      </c>
      <c r="AP149" s="3" t="s">
        <v>369</v>
      </c>
    </row>
    <row r="150" spans="1:42" x14ac:dyDescent="0.25">
      <c r="A150" s="159" t="s">
        <v>80</v>
      </c>
      <c r="B150" s="168" t="s">
        <v>199</v>
      </c>
      <c r="C150" s="187" t="s">
        <v>213</v>
      </c>
      <c r="D150" s="171" t="s">
        <v>370</v>
      </c>
      <c r="E150" s="49" t="s">
        <v>371</v>
      </c>
      <c r="F150" s="158" t="s">
        <v>97</v>
      </c>
      <c r="G150" s="158" t="s">
        <v>86</v>
      </c>
      <c r="H150" s="158" t="s">
        <v>182</v>
      </c>
      <c r="I150" s="158" t="s">
        <v>182</v>
      </c>
      <c r="J150" s="158">
        <v>28</v>
      </c>
      <c r="K150" s="158">
        <f t="shared" si="28"/>
        <v>28</v>
      </c>
      <c r="L150" s="158"/>
      <c r="M150" s="158" t="s">
        <v>52</v>
      </c>
      <c r="N150" s="158">
        <v>38</v>
      </c>
      <c r="O150" s="158">
        <v>14.5</v>
      </c>
      <c r="P150" s="158" t="s">
        <v>53</v>
      </c>
      <c r="Q150" s="158">
        <f t="shared" si="29"/>
        <v>38</v>
      </c>
      <c r="R150" s="158">
        <f t="shared" si="30"/>
        <v>14.5</v>
      </c>
      <c r="S150" s="158">
        <v>307</v>
      </c>
      <c r="T150" s="158">
        <v>79.400000000000006</v>
      </c>
      <c r="U150" s="24" t="s">
        <v>366</v>
      </c>
      <c r="V150" s="158">
        <f t="shared" si="34"/>
        <v>18420</v>
      </c>
      <c r="W150" s="158">
        <f t="shared" si="34"/>
        <v>4764</v>
      </c>
      <c r="X150" s="158">
        <f t="shared" si="33"/>
        <v>484.73684210526318</v>
      </c>
      <c r="Y150" s="158" t="s">
        <v>55</v>
      </c>
      <c r="Z150" s="158">
        <v>48</v>
      </c>
      <c r="AA150" s="158" t="s">
        <v>56</v>
      </c>
      <c r="AB150" s="158">
        <v>7</v>
      </c>
      <c r="AC150" s="158" t="s">
        <v>154</v>
      </c>
      <c r="AD150" s="158" t="s">
        <v>75</v>
      </c>
      <c r="AE150" s="158" t="s">
        <v>58</v>
      </c>
      <c r="AF150" s="158">
        <v>0</v>
      </c>
      <c r="AG150" s="158" t="s">
        <v>90</v>
      </c>
      <c r="AH150" s="158" t="s">
        <v>60</v>
      </c>
      <c r="AI150" s="158" t="s">
        <v>367</v>
      </c>
      <c r="AJ150" s="158" t="s">
        <v>174</v>
      </c>
      <c r="AK150" s="158">
        <v>686</v>
      </c>
      <c r="AL150" s="158"/>
      <c r="AM150" s="158">
        <v>11</v>
      </c>
      <c r="AN150" s="158">
        <v>125</v>
      </c>
      <c r="AO150" s="4" t="s">
        <v>368</v>
      </c>
      <c r="AP150" s="3" t="s">
        <v>369</v>
      </c>
    </row>
    <row r="151" spans="1:42" x14ac:dyDescent="0.25">
      <c r="A151" s="159" t="s">
        <v>80</v>
      </c>
      <c r="B151" s="168" t="s">
        <v>199</v>
      </c>
      <c r="C151" s="187" t="s">
        <v>213</v>
      </c>
      <c r="D151" s="171" t="s">
        <v>370</v>
      </c>
      <c r="E151" s="49" t="s">
        <v>371</v>
      </c>
      <c r="F151" s="158" t="s">
        <v>97</v>
      </c>
      <c r="G151" s="158" t="s">
        <v>86</v>
      </c>
      <c r="H151" s="158" t="s">
        <v>182</v>
      </c>
      <c r="I151" s="158" t="s">
        <v>182</v>
      </c>
      <c r="J151" s="158">
        <v>28</v>
      </c>
      <c r="K151" s="158">
        <f t="shared" si="28"/>
        <v>28</v>
      </c>
      <c r="L151" s="158"/>
      <c r="M151" s="158" t="s">
        <v>242</v>
      </c>
      <c r="N151" t="s">
        <v>55</v>
      </c>
      <c r="O151" t="s">
        <v>55</v>
      </c>
      <c r="P151" s="158" t="s">
        <v>53</v>
      </c>
      <c r="Q151" s="158" t="str">
        <f t="shared" si="29"/>
        <v>NA</v>
      </c>
      <c r="R151" s="158" t="str">
        <f t="shared" si="30"/>
        <v>NA</v>
      </c>
      <c r="S151" t="s">
        <v>55</v>
      </c>
      <c r="T151" t="s">
        <v>55</v>
      </c>
      <c r="U151" s="24" t="s">
        <v>366</v>
      </c>
      <c r="V151" s="158" t="str">
        <f t="shared" ref="V151:W154" si="35">S151</f>
        <v>NA</v>
      </c>
      <c r="W151" s="158" t="str">
        <f t="shared" si="35"/>
        <v>NA</v>
      </c>
      <c r="X151" s="158">
        <v>1.58</v>
      </c>
      <c r="Y151" s="158">
        <v>0.41</v>
      </c>
      <c r="Z151" s="158">
        <v>48</v>
      </c>
      <c r="AA151" s="158" t="s">
        <v>56</v>
      </c>
      <c r="AB151" s="158">
        <v>7</v>
      </c>
      <c r="AC151" s="158" t="s">
        <v>154</v>
      </c>
      <c r="AD151" s="158" t="s">
        <v>75</v>
      </c>
      <c r="AE151" s="158" t="s">
        <v>58</v>
      </c>
      <c r="AF151" s="158">
        <v>0</v>
      </c>
      <c r="AG151" s="158" t="s">
        <v>90</v>
      </c>
      <c r="AH151" s="158" t="s">
        <v>60</v>
      </c>
      <c r="AI151" s="158" t="s">
        <v>367</v>
      </c>
      <c r="AJ151" s="158" t="s">
        <v>174</v>
      </c>
      <c r="AK151" s="158">
        <v>686</v>
      </c>
      <c r="AL151" s="158"/>
      <c r="AM151" s="158">
        <v>11</v>
      </c>
      <c r="AN151" s="158">
        <v>126</v>
      </c>
      <c r="AO151" s="4" t="s">
        <v>368</v>
      </c>
      <c r="AP151" s="3" t="s">
        <v>369</v>
      </c>
    </row>
    <row r="152" spans="1:42" x14ac:dyDescent="0.25">
      <c r="A152" s="159" t="s">
        <v>80</v>
      </c>
      <c r="B152" s="193" t="s">
        <v>114</v>
      </c>
      <c r="C152" s="164" t="s">
        <v>115</v>
      </c>
      <c r="D152" s="159" t="s">
        <v>372</v>
      </c>
      <c r="E152" s="85" t="s">
        <v>373</v>
      </c>
      <c r="F152" s="158" t="s">
        <v>118</v>
      </c>
      <c r="G152" s="158" t="s">
        <v>86</v>
      </c>
      <c r="H152" s="158" t="s">
        <v>49</v>
      </c>
      <c r="I152" s="158" t="s">
        <v>87</v>
      </c>
      <c r="J152" s="158">
        <v>25</v>
      </c>
      <c r="K152" s="158">
        <f t="shared" si="28"/>
        <v>25</v>
      </c>
      <c r="L152" s="158"/>
      <c r="M152" s="158" t="s">
        <v>52</v>
      </c>
      <c r="N152" s="158">
        <v>3.05</v>
      </c>
      <c r="O152" s="158">
        <v>0.62</v>
      </c>
      <c r="P152" s="158" t="s">
        <v>53</v>
      </c>
      <c r="Q152" s="158">
        <f t="shared" si="29"/>
        <v>3.05</v>
      </c>
      <c r="R152" s="158">
        <f t="shared" si="30"/>
        <v>0.62</v>
      </c>
      <c r="S152" s="158">
        <v>4.17</v>
      </c>
      <c r="T152" s="158">
        <v>0.38</v>
      </c>
      <c r="U152" t="s">
        <v>54</v>
      </c>
      <c r="V152" s="158">
        <f t="shared" si="35"/>
        <v>4.17</v>
      </c>
      <c r="W152" s="158">
        <f t="shared" si="35"/>
        <v>0.38</v>
      </c>
      <c r="X152" s="158">
        <f>V152/Q152</f>
        <v>1.3672131147540985</v>
      </c>
      <c r="Y152" s="158" t="s">
        <v>55</v>
      </c>
      <c r="Z152" s="158">
        <v>40</v>
      </c>
      <c r="AA152" s="158" t="s">
        <v>56</v>
      </c>
      <c r="AB152" s="158">
        <v>7</v>
      </c>
      <c r="AC152" s="158" t="s">
        <v>154</v>
      </c>
      <c r="AD152" s="158" t="s">
        <v>75</v>
      </c>
      <c r="AE152" s="158" t="s">
        <v>58</v>
      </c>
      <c r="AF152" s="158" t="s">
        <v>271</v>
      </c>
      <c r="AG152" t="s">
        <v>208</v>
      </c>
      <c r="AH152" s="158" t="s">
        <v>60</v>
      </c>
      <c r="AI152" s="158" t="s">
        <v>367</v>
      </c>
      <c r="AJ152" s="158" t="s">
        <v>174</v>
      </c>
      <c r="AK152" s="158">
        <v>147</v>
      </c>
      <c r="AL152" s="158"/>
      <c r="AM152" s="158">
        <v>16</v>
      </c>
      <c r="AN152" s="158">
        <v>119</v>
      </c>
      <c r="AO152" s="4" t="s">
        <v>374</v>
      </c>
      <c r="AP152" s="3" t="s">
        <v>375</v>
      </c>
    </row>
    <row r="153" spans="1:42" x14ac:dyDescent="0.25">
      <c r="A153" s="159" t="s">
        <v>80</v>
      </c>
      <c r="B153" s="160" t="s">
        <v>139</v>
      </c>
      <c r="C153" s="161" t="s">
        <v>376</v>
      </c>
      <c r="D153" s="159" t="s">
        <v>377</v>
      </c>
      <c r="E153" s="49" t="s">
        <v>378</v>
      </c>
      <c r="F153" s="158" t="s">
        <v>118</v>
      </c>
      <c r="G153" s="158" t="s">
        <v>86</v>
      </c>
      <c r="H153" s="158" t="s">
        <v>49</v>
      </c>
      <c r="I153" s="158" t="s">
        <v>87</v>
      </c>
      <c r="J153" s="158">
        <v>25</v>
      </c>
      <c r="K153" s="158">
        <f t="shared" si="28"/>
        <v>25</v>
      </c>
      <c r="L153" s="158"/>
      <c r="M153" s="158" t="s">
        <v>52</v>
      </c>
      <c r="N153" s="158">
        <v>12.35</v>
      </c>
      <c r="O153" s="158">
        <v>0.71</v>
      </c>
      <c r="P153" s="158" t="s">
        <v>53</v>
      </c>
      <c r="Q153" s="158">
        <f t="shared" si="29"/>
        <v>12.35</v>
      </c>
      <c r="R153" s="158">
        <f t="shared" si="30"/>
        <v>0.71</v>
      </c>
      <c r="S153" s="158">
        <v>6.41</v>
      </c>
      <c r="T153" s="158">
        <v>0.23</v>
      </c>
      <c r="U153" t="s">
        <v>54</v>
      </c>
      <c r="V153" s="158">
        <f t="shared" si="35"/>
        <v>6.41</v>
      </c>
      <c r="W153" s="158">
        <f t="shared" si="35"/>
        <v>0.23</v>
      </c>
      <c r="X153" s="158">
        <f>V153/Q153</f>
        <v>0.51902834008097165</v>
      </c>
      <c r="Y153" s="158" t="s">
        <v>55</v>
      </c>
      <c r="Z153" s="158">
        <v>40</v>
      </c>
      <c r="AA153" s="158" t="s">
        <v>56</v>
      </c>
      <c r="AB153" s="158">
        <v>7</v>
      </c>
      <c r="AC153" s="158" t="s">
        <v>154</v>
      </c>
      <c r="AD153" s="158" t="s">
        <v>75</v>
      </c>
      <c r="AE153" s="158" t="s">
        <v>58</v>
      </c>
      <c r="AF153" s="158" t="s">
        <v>271</v>
      </c>
      <c r="AG153" t="s">
        <v>208</v>
      </c>
      <c r="AH153" s="158" t="s">
        <v>60</v>
      </c>
      <c r="AI153" s="158" t="s">
        <v>367</v>
      </c>
      <c r="AJ153" s="158" t="s">
        <v>174</v>
      </c>
      <c r="AK153" s="158">
        <v>147</v>
      </c>
      <c r="AL153" s="158"/>
      <c r="AM153" s="158">
        <v>16</v>
      </c>
      <c r="AN153" s="158">
        <v>119</v>
      </c>
      <c r="AO153" s="4" t="s">
        <v>374</v>
      </c>
      <c r="AP153" s="3" t="s">
        <v>375</v>
      </c>
    </row>
    <row r="154" spans="1:42" x14ac:dyDescent="0.25">
      <c r="A154" s="159" t="s">
        <v>80</v>
      </c>
      <c r="B154" s="160" t="s">
        <v>379</v>
      </c>
      <c r="C154" s="170" t="s">
        <v>380</v>
      </c>
      <c r="D154" s="180" t="s">
        <v>381</v>
      </c>
      <c r="E154" s="85" t="s">
        <v>382</v>
      </c>
      <c r="F154" s="158" t="s">
        <v>383</v>
      </c>
      <c r="G154" s="158" t="s">
        <v>86</v>
      </c>
      <c r="H154" s="158" t="s">
        <v>68</v>
      </c>
      <c r="I154" s="158" t="s">
        <v>87</v>
      </c>
      <c r="J154" s="158">
        <v>25</v>
      </c>
      <c r="K154" s="158">
        <f t="shared" si="28"/>
        <v>25</v>
      </c>
      <c r="L154" s="158"/>
      <c r="M154" s="158" t="s">
        <v>52</v>
      </c>
      <c r="N154" s="158">
        <v>2.72</v>
      </c>
      <c r="O154" s="158">
        <v>0.97</v>
      </c>
      <c r="P154" s="158" t="s">
        <v>53</v>
      </c>
      <c r="Q154" s="158">
        <f t="shared" si="29"/>
        <v>2.72</v>
      </c>
      <c r="R154" s="158">
        <f t="shared" si="30"/>
        <v>0.97</v>
      </c>
      <c r="S154" s="158">
        <v>0.08</v>
      </c>
      <c r="T154" s="158">
        <v>0.01</v>
      </c>
      <c r="U154" t="s">
        <v>54</v>
      </c>
      <c r="V154" s="158">
        <f t="shared" si="35"/>
        <v>0.08</v>
      </c>
      <c r="W154" s="158">
        <f t="shared" si="35"/>
        <v>0.01</v>
      </c>
      <c r="X154" s="158">
        <f>V154/Q154</f>
        <v>2.9411764705882353E-2</v>
      </c>
      <c r="Y154" s="158" t="s">
        <v>55</v>
      </c>
      <c r="Z154" s="158">
        <v>40</v>
      </c>
      <c r="AA154" s="158" t="s">
        <v>56</v>
      </c>
      <c r="AB154" s="158">
        <v>7</v>
      </c>
      <c r="AC154" s="158" t="s">
        <v>154</v>
      </c>
      <c r="AD154" s="158" t="s">
        <v>75</v>
      </c>
      <c r="AE154" s="158" t="s">
        <v>58</v>
      </c>
      <c r="AF154" s="158" t="s">
        <v>271</v>
      </c>
      <c r="AG154" t="s">
        <v>208</v>
      </c>
      <c r="AH154" s="158" t="s">
        <v>60</v>
      </c>
      <c r="AI154" s="158" t="s">
        <v>367</v>
      </c>
      <c r="AJ154" s="158" t="s">
        <v>174</v>
      </c>
      <c r="AK154" s="158">
        <v>147</v>
      </c>
      <c r="AL154" s="158"/>
      <c r="AM154" s="158">
        <v>16</v>
      </c>
      <c r="AN154" s="158">
        <v>119</v>
      </c>
      <c r="AO154" s="4" t="s">
        <v>374</v>
      </c>
      <c r="AP154" s="3" t="s">
        <v>375</v>
      </c>
    </row>
    <row r="155" spans="1:42" x14ac:dyDescent="0.25">
      <c r="A155" s="158" t="s">
        <v>80</v>
      </c>
      <c r="B155" s="158" t="s">
        <v>114</v>
      </c>
      <c r="C155" s="158" t="s">
        <v>384</v>
      </c>
      <c r="D155" s="158" t="s">
        <v>385</v>
      </c>
      <c r="E155" s="130" t="s">
        <v>386</v>
      </c>
      <c r="F155" s="158" t="s">
        <v>118</v>
      </c>
      <c r="G155" s="158" t="s">
        <v>324</v>
      </c>
      <c r="H155" s="158" t="s">
        <v>49</v>
      </c>
      <c r="I155" s="158" t="s">
        <v>387</v>
      </c>
      <c r="J155" s="158">
        <v>12</v>
      </c>
      <c r="K155" s="158">
        <v>12</v>
      </c>
      <c r="L155">
        <v>129</v>
      </c>
      <c r="M155" t="s">
        <v>242</v>
      </c>
      <c r="N155" t="s">
        <v>55</v>
      </c>
      <c r="O155" t="s">
        <v>55</v>
      </c>
      <c r="P155" s="158" t="s">
        <v>53</v>
      </c>
      <c r="Q155" t="s">
        <v>55</v>
      </c>
      <c r="R155" t="s">
        <v>55</v>
      </c>
      <c r="S155" t="s">
        <v>55</v>
      </c>
      <c r="T155" t="s">
        <v>55</v>
      </c>
      <c r="U155" t="s">
        <v>54</v>
      </c>
      <c r="V155" t="s">
        <v>55</v>
      </c>
      <c r="W155" t="s">
        <v>55</v>
      </c>
      <c r="X155" s="158">
        <v>4.4999999999999998E-2</v>
      </c>
      <c r="Y155" s="158">
        <v>7.0000000000000001E-3</v>
      </c>
      <c r="Z155" s="158">
        <v>15</v>
      </c>
      <c r="AA155" s="158" t="s">
        <v>56</v>
      </c>
      <c r="AB155" s="158">
        <v>7</v>
      </c>
      <c r="AC155" s="158" t="s">
        <v>388</v>
      </c>
      <c r="AD155" s="158" t="s">
        <v>172</v>
      </c>
      <c r="AE155" s="158" t="s">
        <v>58</v>
      </c>
      <c r="AF155" s="158" t="s">
        <v>58</v>
      </c>
      <c r="AG155" s="158" t="s">
        <v>59</v>
      </c>
      <c r="AH155" s="158" t="s">
        <v>58</v>
      </c>
      <c r="AI155" s="158" t="s">
        <v>293</v>
      </c>
      <c r="AJ155" s="158" t="s">
        <v>389</v>
      </c>
      <c r="AK155" s="158">
        <v>110</v>
      </c>
      <c r="AL155" s="158"/>
      <c r="AM155" s="158">
        <v>-35</v>
      </c>
      <c r="AN155" s="158">
        <v>170</v>
      </c>
      <c r="AO155" s="4" t="s">
        <v>390</v>
      </c>
      <c r="AP155" s="1" t="s">
        <v>391</v>
      </c>
    </row>
    <row r="156" spans="1:42" x14ac:dyDescent="0.25">
      <c r="A156" s="158" t="s">
        <v>80</v>
      </c>
      <c r="B156" s="158" t="s">
        <v>392</v>
      </c>
      <c r="C156" s="158" t="s">
        <v>55</v>
      </c>
      <c r="D156" s="158" t="s">
        <v>55</v>
      </c>
      <c r="E156" s="157" t="s">
        <v>393</v>
      </c>
      <c r="F156" s="158" t="s">
        <v>394</v>
      </c>
      <c r="G156" s="158" t="s">
        <v>324</v>
      </c>
      <c r="H156" s="158" t="s">
        <v>49</v>
      </c>
      <c r="I156" s="158" t="s">
        <v>387</v>
      </c>
      <c r="J156" s="158">
        <v>12</v>
      </c>
      <c r="K156" s="158">
        <v>12</v>
      </c>
      <c r="L156">
        <v>120</v>
      </c>
      <c r="M156" t="s">
        <v>242</v>
      </c>
      <c r="N156" t="s">
        <v>55</v>
      </c>
      <c r="O156" t="s">
        <v>55</v>
      </c>
      <c r="P156" s="158" t="s">
        <v>53</v>
      </c>
      <c r="Q156" t="s">
        <v>55</v>
      </c>
      <c r="R156" t="s">
        <v>55</v>
      </c>
      <c r="S156" t="s">
        <v>55</v>
      </c>
      <c r="T156" t="s">
        <v>55</v>
      </c>
      <c r="U156" t="s">
        <v>54</v>
      </c>
      <c r="V156" t="s">
        <v>55</v>
      </c>
      <c r="W156" t="s">
        <v>55</v>
      </c>
      <c r="X156" s="158">
        <v>1.6E-2</v>
      </c>
      <c r="Y156" s="158">
        <v>3.0000000000000001E-3</v>
      </c>
      <c r="Z156" s="158">
        <v>15</v>
      </c>
      <c r="AA156" s="158" t="s">
        <v>56</v>
      </c>
      <c r="AB156" s="158">
        <v>7</v>
      </c>
      <c r="AC156" s="158" t="s">
        <v>388</v>
      </c>
      <c r="AD156" s="158" t="s">
        <v>172</v>
      </c>
      <c r="AE156" s="158" t="s">
        <v>58</v>
      </c>
      <c r="AF156" s="158" t="s">
        <v>58</v>
      </c>
      <c r="AG156" s="158" t="s">
        <v>59</v>
      </c>
      <c r="AH156" s="158" t="s">
        <v>58</v>
      </c>
      <c r="AI156" s="158" t="s">
        <v>293</v>
      </c>
      <c r="AJ156" s="158" t="s">
        <v>389</v>
      </c>
      <c r="AK156" s="158">
        <v>110</v>
      </c>
      <c r="AL156" s="158"/>
      <c r="AM156" s="158">
        <v>-35</v>
      </c>
      <c r="AN156" s="158">
        <v>170</v>
      </c>
      <c r="AO156" s="4" t="s">
        <v>390</v>
      </c>
      <c r="AP156" s="1" t="s">
        <v>391</v>
      </c>
    </row>
    <row r="157" spans="1:42" x14ac:dyDescent="0.25">
      <c r="A157" s="22" t="s">
        <v>80</v>
      </c>
      <c r="B157" s="26" t="s">
        <v>93</v>
      </c>
      <c r="C157" s="24" t="s">
        <v>103</v>
      </c>
      <c r="D157" s="30" t="s">
        <v>395</v>
      </c>
      <c r="E157" s="86" t="s">
        <v>396</v>
      </c>
      <c r="F157" s="158" t="s">
        <v>97</v>
      </c>
      <c r="G157" t="s">
        <v>228</v>
      </c>
      <c r="H157" t="s">
        <v>182</v>
      </c>
      <c r="I157" t="s">
        <v>182</v>
      </c>
      <c r="J157">
        <v>24</v>
      </c>
      <c r="K157">
        <f t="shared" ref="K157:K167" si="36">J157</f>
        <v>24</v>
      </c>
      <c r="M157" s="158" t="s">
        <v>52</v>
      </c>
      <c r="N157">
        <v>55.6</v>
      </c>
      <c r="O157">
        <v>32.6</v>
      </c>
      <c r="P157" s="158" t="s">
        <v>53</v>
      </c>
      <c r="Q157" s="158">
        <f t="shared" ref="Q157:Q167" si="37">N157</f>
        <v>55.6</v>
      </c>
      <c r="R157" s="158">
        <f t="shared" ref="R157:R167" si="38">O157</f>
        <v>32.6</v>
      </c>
      <c r="S157">
        <v>1.46</v>
      </c>
      <c r="T157">
        <v>0.3</v>
      </c>
      <c r="U157" s="58" t="s">
        <v>397</v>
      </c>
      <c r="V157">
        <f>(S157*(1/0.235))/24</f>
        <v>0.25886524822695034</v>
      </c>
      <c r="W157">
        <f>(T157*(1/0.235))/24</f>
        <v>5.3191489361702121E-2</v>
      </c>
      <c r="X157" s="158">
        <f t="shared" ref="X157:X167" si="39">V157/Q157</f>
        <v>4.6558497882545026E-3</v>
      </c>
      <c r="Y157" s="158" t="s">
        <v>55</v>
      </c>
      <c r="Z157" s="158">
        <v>300</v>
      </c>
      <c r="AA157" s="158" t="s">
        <v>398</v>
      </c>
      <c r="AB157" s="158">
        <v>5</v>
      </c>
      <c r="AC157" s="158" t="s">
        <v>398</v>
      </c>
      <c r="AD157" t="s">
        <v>75</v>
      </c>
      <c r="AE157" t="s">
        <v>58</v>
      </c>
      <c r="AF157" t="s">
        <v>77</v>
      </c>
      <c r="AG157" t="s">
        <v>209</v>
      </c>
      <c r="AH157" t="s">
        <v>60</v>
      </c>
      <c r="AI157">
        <v>24</v>
      </c>
      <c r="AJ157" t="s">
        <v>61</v>
      </c>
      <c r="AK157">
        <v>15</v>
      </c>
      <c r="AM157">
        <v>31</v>
      </c>
      <c r="AN157">
        <v>130</v>
      </c>
      <c r="AO157" s="4" t="s">
        <v>399</v>
      </c>
      <c r="AP157" s="1" t="s">
        <v>400</v>
      </c>
    </row>
    <row r="158" spans="1:42" x14ac:dyDescent="0.25">
      <c r="A158" s="22" t="s">
        <v>80</v>
      </c>
      <c r="B158" s="26" t="s">
        <v>93</v>
      </c>
      <c r="C158" s="24" t="s">
        <v>103</v>
      </c>
      <c r="D158" s="30" t="s">
        <v>395</v>
      </c>
      <c r="E158" s="86" t="s">
        <v>396</v>
      </c>
      <c r="F158" s="158" t="s">
        <v>97</v>
      </c>
      <c r="G158" t="s">
        <v>228</v>
      </c>
      <c r="H158" t="s">
        <v>182</v>
      </c>
      <c r="I158" t="s">
        <v>182</v>
      </c>
      <c r="J158">
        <v>24</v>
      </c>
      <c r="K158">
        <f t="shared" si="36"/>
        <v>24</v>
      </c>
      <c r="M158" s="158" t="s">
        <v>52</v>
      </c>
      <c r="N158">
        <v>12.7</v>
      </c>
      <c r="O158">
        <v>30.5</v>
      </c>
      <c r="P158" s="158" t="s">
        <v>53</v>
      </c>
      <c r="Q158" s="158">
        <f t="shared" si="37"/>
        <v>12.7</v>
      </c>
      <c r="R158" s="158">
        <f t="shared" si="38"/>
        <v>30.5</v>
      </c>
      <c r="S158">
        <v>6.03</v>
      </c>
      <c r="T158">
        <v>0.7</v>
      </c>
      <c r="U158" s="58" t="s">
        <v>397</v>
      </c>
      <c r="V158">
        <f>(S158*(1/0.235))/24</f>
        <v>1.0691489361702129</v>
      </c>
      <c r="W158">
        <f>(T158*(1/0.235))/24</f>
        <v>0.12411347517730496</v>
      </c>
      <c r="X158" s="158">
        <f t="shared" si="39"/>
        <v>8.4184955603953782E-2</v>
      </c>
      <c r="Y158" s="158" t="s">
        <v>55</v>
      </c>
      <c r="Z158" s="158">
        <v>300</v>
      </c>
      <c r="AA158" s="158" t="s">
        <v>398</v>
      </c>
      <c r="AB158" s="158">
        <v>5</v>
      </c>
      <c r="AC158" s="158" t="s">
        <v>398</v>
      </c>
      <c r="AD158" t="s">
        <v>75</v>
      </c>
      <c r="AE158" t="s">
        <v>58</v>
      </c>
      <c r="AF158" t="s">
        <v>77</v>
      </c>
      <c r="AG158" t="s">
        <v>209</v>
      </c>
      <c r="AH158" t="s">
        <v>60</v>
      </c>
      <c r="AI158">
        <v>24</v>
      </c>
      <c r="AJ158" t="s">
        <v>61</v>
      </c>
      <c r="AK158">
        <v>40</v>
      </c>
      <c r="AM158">
        <v>31</v>
      </c>
      <c r="AN158">
        <v>130</v>
      </c>
      <c r="AO158" s="4" t="s">
        <v>399</v>
      </c>
      <c r="AP158" s="1" t="s">
        <v>400</v>
      </c>
    </row>
    <row r="159" spans="1:42" x14ac:dyDescent="0.25">
      <c r="A159" s="172" t="s">
        <v>109</v>
      </c>
      <c r="B159" s="173" t="s">
        <v>147</v>
      </c>
      <c r="C159" s="163" t="s">
        <v>151</v>
      </c>
      <c r="D159" s="176" t="s">
        <v>152</v>
      </c>
      <c r="E159" s="105" t="s">
        <v>325</v>
      </c>
      <c r="F159" s="158" t="s">
        <v>85</v>
      </c>
      <c r="G159" s="158" t="s">
        <v>86</v>
      </c>
      <c r="H159" s="158" t="s">
        <v>49</v>
      </c>
      <c r="I159" t="s">
        <v>55</v>
      </c>
      <c r="J159" t="s">
        <v>401</v>
      </c>
      <c r="K159" t="str">
        <f t="shared" si="36"/>
        <v>12 to 14</v>
      </c>
      <c r="M159" s="158" t="s">
        <v>52</v>
      </c>
      <c r="N159">
        <v>2.31</v>
      </c>
      <c r="O159" t="s">
        <v>55</v>
      </c>
      <c r="P159" s="158" t="s">
        <v>53</v>
      </c>
      <c r="Q159" s="158">
        <f t="shared" si="37"/>
        <v>2.31</v>
      </c>
      <c r="R159" s="158" t="str">
        <f t="shared" si="38"/>
        <v>NA</v>
      </c>
      <c r="S159">
        <v>71.400000000000006</v>
      </c>
      <c r="T159" t="s">
        <v>55</v>
      </c>
      <c r="U159" t="s">
        <v>54</v>
      </c>
      <c r="V159" s="158">
        <f t="shared" ref="V159:W164" si="40">S159</f>
        <v>71.400000000000006</v>
      </c>
      <c r="W159" s="158" t="str">
        <f t="shared" si="40"/>
        <v>NA</v>
      </c>
      <c r="X159" s="158">
        <f t="shared" si="39"/>
        <v>30.90909090909091</v>
      </c>
      <c r="Y159" s="158" t="s">
        <v>55</v>
      </c>
      <c r="Z159" s="158">
        <v>80</v>
      </c>
      <c r="AA159" s="158" t="s">
        <v>398</v>
      </c>
      <c r="AB159" s="158">
        <v>6</v>
      </c>
      <c r="AC159" s="158" t="s">
        <v>398</v>
      </c>
      <c r="AD159" t="s">
        <v>55</v>
      </c>
      <c r="AE159" s="158" t="s">
        <v>58</v>
      </c>
      <c r="AF159" s="158" t="s">
        <v>77</v>
      </c>
      <c r="AG159" s="158" t="s">
        <v>209</v>
      </c>
      <c r="AH159" t="s">
        <v>58</v>
      </c>
      <c r="AI159" t="s">
        <v>293</v>
      </c>
      <c r="AJ159" t="s">
        <v>293</v>
      </c>
      <c r="AK159">
        <v>400</v>
      </c>
      <c r="AM159">
        <v>45</v>
      </c>
      <c r="AN159">
        <v>-124</v>
      </c>
      <c r="AO159" t="s">
        <v>402</v>
      </c>
      <c r="AP159" s="1" t="s">
        <v>403</v>
      </c>
    </row>
    <row r="160" spans="1:42" x14ac:dyDescent="0.25">
      <c r="A160" s="172" t="s">
        <v>109</v>
      </c>
      <c r="B160" s="173" t="s">
        <v>147</v>
      </c>
      <c r="C160" s="163" t="s">
        <v>151</v>
      </c>
      <c r="D160" s="176" t="s">
        <v>152</v>
      </c>
      <c r="E160" s="105" t="s">
        <v>325</v>
      </c>
      <c r="F160" s="158" t="s">
        <v>85</v>
      </c>
      <c r="G160" s="158" t="s">
        <v>86</v>
      </c>
      <c r="H160" s="158" t="s">
        <v>49</v>
      </c>
      <c r="I160" t="s">
        <v>55</v>
      </c>
      <c r="J160" t="s">
        <v>401</v>
      </c>
      <c r="K160" t="str">
        <f t="shared" si="36"/>
        <v>12 to 14</v>
      </c>
      <c r="M160" s="158" t="s">
        <v>52</v>
      </c>
      <c r="N160">
        <v>13.3</v>
      </c>
      <c r="O160">
        <v>3.6</v>
      </c>
      <c r="P160" s="158" t="s">
        <v>53</v>
      </c>
      <c r="Q160" s="158">
        <f t="shared" si="37"/>
        <v>13.3</v>
      </c>
      <c r="R160" s="158">
        <f t="shared" si="38"/>
        <v>3.6</v>
      </c>
      <c r="S160">
        <v>169</v>
      </c>
      <c r="T160">
        <v>19.3</v>
      </c>
      <c r="U160" t="s">
        <v>54</v>
      </c>
      <c r="V160" s="158">
        <f t="shared" si="40"/>
        <v>169</v>
      </c>
      <c r="W160" s="158">
        <f t="shared" si="40"/>
        <v>19.3</v>
      </c>
      <c r="X160" s="158">
        <f t="shared" si="39"/>
        <v>12.706766917293232</v>
      </c>
      <c r="Y160" s="158" t="s">
        <v>55</v>
      </c>
      <c r="Z160" s="158">
        <v>80</v>
      </c>
      <c r="AA160" s="158" t="s">
        <v>398</v>
      </c>
      <c r="AB160" s="158">
        <v>6</v>
      </c>
      <c r="AC160" s="158" t="s">
        <v>398</v>
      </c>
      <c r="AD160" t="s">
        <v>55</v>
      </c>
      <c r="AE160" s="158" t="s">
        <v>58</v>
      </c>
      <c r="AF160" s="158" t="s">
        <v>77</v>
      </c>
      <c r="AG160" s="158" t="s">
        <v>209</v>
      </c>
      <c r="AH160" t="s">
        <v>58</v>
      </c>
      <c r="AI160" t="s">
        <v>293</v>
      </c>
      <c r="AJ160" t="s">
        <v>293</v>
      </c>
      <c r="AK160">
        <v>400</v>
      </c>
      <c r="AM160">
        <v>45</v>
      </c>
      <c r="AN160">
        <v>-124</v>
      </c>
      <c r="AO160" t="s">
        <v>402</v>
      </c>
      <c r="AP160" s="1" t="s">
        <v>403</v>
      </c>
    </row>
    <row r="161" spans="1:42" x14ac:dyDescent="0.25">
      <c r="A161" s="165" t="s">
        <v>42</v>
      </c>
      <c r="B161" s="182" t="s">
        <v>69</v>
      </c>
      <c r="C161" s="183" t="s">
        <v>178</v>
      </c>
      <c r="D161" s="5" t="s">
        <v>287</v>
      </c>
      <c r="E161" s="56" t="s">
        <v>404</v>
      </c>
      <c r="F161" t="s">
        <v>73</v>
      </c>
      <c r="G161" s="158" t="s">
        <v>86</v>
      </c>
      <c r="H161" t="s">
        <v>68</v>
      </c>
      <c r="I161" t="s">
        <v>87</v>
      </c>
      <c r="J161">
        <v>24</v>
      </c>
      <c r="K161">
        <f t="shared" si="36"/>
        <v>24</v>
      </c>
      <c r="M161" s="158" t="s">
        <v>52</v>
      </c>
      <c r="N161">
        <v>5.35</v>
      </c>
      <c r="O161">
        <v>1.44</v>
      </c>
      <c r="P161" s="158" t="s">
        <v>53</v>
      </c>
      <c r="Q161" s="158">
        <f t="shared" si="37"/>
        <v>5.35</v>
      </c>
      <c r="R161" s="158">
        <f t="shared" si="38"/>
        <v>1.44</v>
      </c>
      <c r="S161">
        <v>23.2</v>
      </c>
      <c r="T161">
        <v>1.5</v>
      </c>
      <c r="U161" t="s">
        <v>54</v>
      </c>
      <c r="V161" s="158">
        <f t="shared" si="40"/>
        <v>23.2</v>
      </c>
      <c r="W161" s="158">
        <f t="shared" si="40"/>
        <v>1.5</v>
      </c>
      <c r="X161" s="158">
        <f t="shared" si="39"/>
        <v>4.3364485981308416</v>
      </c>
      <c r="Y161" s="158" t="s">
        <v>55</v>
      </c>
      <c r="Z161" s="158">
        <v>40</v>
      </c>
      <c r="AA161" s="158" t="s">
        <v>56</v>
      </c>
      <c r="AB161" s="158" t="s">
        <v>55</v>
      </c>
      <c r="AC161" s="158" t="s">
        <v>320</v>
      </c>
      <c r="AD161" t="s">
        <v>172</v>
      </c>
      <c r="AE161" s="158" t="s">
        <v>58</v>
      </c>
      <c r="AF161" s="158" t="s">
        <v>77</v>
      </c>
      <c r="AG161" s="158" t="s">
        <v>209</v>
      </c>
      <c r="AH161" t="s">
        <v>60</v>
      </c>
      <c r="AI161">
        <v>4</v>
      </c>
      <c r="AJ161" t="s">
        <v>61</v>
      </c>
      <c r="AK161">
        <v>120</v>
      </c>
      <c r="AM161">
        <v>43</v>
      </c>
      <c r="AN161">
        <v>140</v>
      </c>
      <c r="AO161" s="4" t="s">
        <v>405</v>
      </c>
      <c r="AP161" s="1" t="s">
        <v>406</v>
      </c>
    </row>
    <row r="162" spans="1:42" x14ac:dyDescent="0.25">
      <c r="A162" s="165" t="s">
        <v>42</v>
      </c>
      <c r="B162" s="182" t="s">
        <v>69</v>
      </c>
      <c r="C162" s="183" t="s">
        <v>178</v>
      </c>
      <c r="D162" s="5" t="s">
        <v>287</v>
      </c>
      <c r="E162" s="56" t="s">
        <v>404</v>
      </c>
      <c r="F162" t="s">
        <v>73</v>
      </c>
      <c r="G162" s="158" t="s">
        <v>86</v>
      </c>
      <c r="H162" t="s">
        <v>68</v>
      </c>
      <c r="I162" t="s">
        <v>87</v>
      </c>
      <c r="J162">
        <v>24</v>
      </c>
      <c r="K162">
        <f t="shared" si="36"/>
        <v>24</v>
      </c>
      <c r="M162" s="158" t="s">
        <v>52</v>
      </c>
      <c r="N162">
        <v>481</v>
      </c>
      <c r="O162">
        <v>4091</v>
      </c>
      <c r="P162" s="158" t="s">
        <v>53</v>
      </c>
      <c r="Q162" s="158">
        <f t="shared" si="37"/>
        <v>481</v>
      </c>
      <c r="R162" s="158">
        <f t="shared" si="38"/>
        <v>4091</v>
      </c>
      <c r="S162">
        <v>401</v>
      </c>
      <c r="T162">
        <v>3222</v>
      </c>
      <c r="U162" t="s">
        <v>54</v>
      </c>
      <c r="V162" s="158">
        <f t="shared" si="40"/>
        <v>401</v>
      </c>
      <c r="W162" s="158">
        <f t="shared" si="40"/>
        <v>3222</v>
      </c>
      <c r="X162" s="158">
        <f t="shared" si="39"/>
        <v>0.83367983367983367</v>
      </c>
      <c r="Y162" s="158" t="s">
        <v>55</v>
      </c>
      <c r="Z162" s="158">
        <v>40</v>
      </c>
      <c r="AA162" s="158" t="s">
        <v>56</v>
      </c>
      <c r="AB162" s="158" t="s">
        <v>55</v>
      </c>
      <c r="AC162" s="158" t="s">
        <v>320</v>
      </c>
      <c r="AD162" t="s">
        <v>172</v>
      </c>
      <c r="AE162" s="158" t="s">
        <v>58</v>
      </c>
      <c r="AF162" s="158" t="s">
        <v>77</v>
      </c>
      <c r="AG162" s="158" t="s">
        <v>209</v>
      </c>
      <c r="AH162" t="s">
        <v>60</v>
      </c>
      <c r="AI162">
        <v>4</v>
      </c>
      <c r="AJ162" t="s">
        <v>61</v>
      </c>
      <c r="AK162">
        <v>120</v>
      </c>
      <c r="AM162">
        <v>43</v>
      </c>
      <c r="AN162">
        <v>140</v>
      </c>
      <c r="AO162" s="4" t="s">
        <v>405</v>
      </c>
      <c r="AP162" s="1" t="s">
        <v>406</v>
      </c>
    </row>
    <row r="163" spans="1:42" x14ac:dyDescent="0.25">
      <c r="A163" s="172" t="s">
        <v>109</v>
      </c>
      <c r="B163" s="173" t="s">
        <v>147</v>
      </c>
      <c r="C163" s="163" t="s">
        <v>151</v>
      </c>
      <c r="D163" s="176" t="s">
        <v>152</v>
      </c>
      <c r="E163" s="68" t="s">
        <v>407</v>
      </c>
      <c r="F163" t="s">
        <v>85</v>
      </c>
      <c r="G163" s="158" t="s">
        <v>86</v>
      </c>
      <c r="H163" t="s">
        <v>68</v>
      </c>
      <c r="I163" t="s">
        <v>203</v>
      </c>
      <c r="J163">
        <v>24</v>
      </c>
      <c r="K163">
        <f t="shared" si="36"/>
        <v>24</v>
      </c>
      <c r="M163" s="158" t="s">
        <v>52</v>
      </c>
      <c r="N163">
        <v>2.39</v>
      </c>
      <c r="O163">
        <v>1.19</v>
      </c>
      <c r="P163" s="158" t="s">
        <v>53</v>
      </c>
      <c r="Q163" s="158">
        <f t="shared" si="37"/>
        <v>2.39</v>
      </c>
      <c r="R163" s="158">
        <f t="shared" si="38"/>
        <v>1.19</v>
      </c>
      <c r="S163">
        <v>6.51</v>
      </c>
      <c r="T163">
        <v>0.93</v>
      </c>
      <c r="U163" t="s">
        <v>54</v>
      </c>
      <c r="V163" s="158">
        <f t="shared" si="40"/>
        <v>6.51</v>
      </c>
      <c r="W163" s="158">
        <f t="shared" si="40"/>
        <v>0.93</v>
      </c>
      <c r="X163" s="158">
        <f t="shared" si="39"/>
        <v>2.7238493723849371</v>
      </c>
      <c r="Y163" s="158" t="s">
        <v>55</v>
      </c>
      <c r="Z163" s="158">
        <v>20</v>
      </c>
      <c r="AA163" s="158" t="s">
        <v>56</v>
      </c>
      <c r="AB163" s="158" t="s">
        <v>55</v>
      </c>
      <c r="AC163" s="158" t="s">
        <v>320</v>
      </c>
      <c r="AD163" t="s">
        <v>172</v>
      </c>
      <c r="AE163" s="158" t="s">
        <v>58</v>
      </c>
      <c r="AF163" s="158" t="s">
        <v>77</v>
      </c>
      <c r="AG163" s="158" t="s">
        <v>209</v>
      </c>
      <c r="AH163" t="s">
        <v>60</v>
      </c>
      <c r="AI163">
        <v>4</v>
      </c>
      <c r="AJ163" t="s">
        <v>61</v>
      </c>
      <c r="AK163">
        <v>120</v>
      </c>
      <c r="AM163">
        <v>43</v>
      </c>
      <c r="AN163">
        <v>140</v>
      </c>
      <c r="AO163" s="4" t="s">
        <v>405</v>
      </c>
      <c r="AP163" s="1" t="s">
        <v>406</v>
      </c>
    </row>
    <row r="164" spans="1:42" x14ac:dyDescent="0.25">
      <c r="A164" s="172" t="s">
        <v>109</v>
      </c>
      <c r="B164" s="173" t="s">
        <v>147</v>
      </c>
      <c r="C164" s="163" t="s">
        <v>151</v>
      </c>
      <c r="D164" s="176" t="s">
        <v>152</v>
      </c>
      <c r="E164" s="68" t="s">
        <v>407</v>
      </c>
      <c r="F164" t="s">
        <v>85</v>
      </c>
      <c r="G164" s="158" t="s">
        <v>86</v>
      </c>
      <c r="H164" t="s">
        <v>68</v>
      </c>
      <c r="I164" t="s">
        <v>203</v>
      </c>
      <c r="J164">
        <v>24</v>
      </c>
      <c r="K164">
        <f t="shared" si="36"/>
        <v>24</v>
      </c>
      <c r="M164" s="158" t="s">
        <v>52</v>
      </c>
      <c r="N164">
        <v>53</v>
      </c>
      <c r="O164">
        <v>35.6</v>
      </c>
      <c r="P164" s="158" t="s">
        <v>53</v>
      </c>
      <c r="Q164" s="158">
        <f t="shared" si="37"/>
        <v>53</v>
      </c>
      <c r="R164" s="158">
        <f t="shared" si="38"/>
        <v>35.6</v>
      </c>
      <c r="S164">
        <v>13.7</v>
      </c>
      <c r="T164">
        <v>7.4</v>
      </c>
      <c r="U164" t="s">
        <v>54</v>
      </c>
      <c r="V164" s="158">
        <f t="shared" si="40"/>
        <v>13.7</v>
      </c>
      <c r="W164" s="158">
        <f t="shared" si="40"/>
        <v>7.4</v>
      </c>
      <c r="X164" s="158">
        <f t="shared" si="39"/>
        <v>0.25849056603773585</v>
      </c>
      <c r="Y164" s="158" t="s">
        <v>55</v>
      </c>
      <c r="Z164" s="158">
        <v>20</v>
      </c>
      <c r="AA164" s="158" t="s">
        <v>56</v>
      </c>
      <c r="AB164" s="158" t="s">
        <v>55</v>
      </c>
      <c r="AC164" s="158" t="s">
        <v>320</v>
      </c>
      <c r="AD164" t="s">
        <v>172</v>
      </c>
      <c r="AE164" s="158" t="s">
        <v>58</v>
      </c>
      <c r="AF164" s="158" t="s">
        <v>77</v>
      </c>
      <c r="AG164" s="158" t="s">
        <v>209</v>
      </c>
      <c r="AH164" t="s">
        <v>60</v>
      </c>
      <c r="AI164">
        <v>4</v>
      </c>
      <c r="AJ164" t="s">
        <v>61</v>
      </c>
      <c r="AK164">
        <v>120</v>
      </c>
      <c r="AM164">
        <v>43</v>
      </c>
      <c r="AN164">
        <v>140</v>
      </c>
      <c r="AO164" s="4" t="s">
        <v>405</v>
      </c>
      <c r="AP164" s="1" t="s">
        <v>406</v>
      </c>
    </row>
    <row r="165" spans="1:42" x14ac:dyDescent="0.25">
      <c r="A165" s="165" t="s">
        <v>42</v>
      </c>
      <c r="B165" s="182" t="s">
        <v>69</v>
      </c>
      <c r="C165" s="183" t="s">
        <v>178</v>
      </c>
      <c r="D165" s="60" t="s">
        <v>408</v>
      </c>
      <c r="E165" s="45" t="s">
        <v>409</v>
      </c>
      <c r="F165" t="s">
        <v>73</v>
      </c>
      <c r="G165" t="s">
        <v>410</v>
      </c>
      <c r="H165" t="s">
        <v>49</v>
      </c>
      <c r="I165" t="s">
        <v>411</v>
      </c>
      <c r="J165">
        <v>10</v>
      </c>
      <c r="K165">
        <f t="shared" si="36"/>
        <v>10</v>
      </c>
      <c r="M165" s="158" t="s">
        <v>52</v>
      </c>
      <c r="N165">
        <v>4.4800000000000004</v>
      </c>
      <c r="O165">
        <v>0.03</v>
      </c>
      <c r="P165" s="158" t="s">
        <v>53</v>
      </c>
      <c r="Q165" s="158">
        <f t="shared" si="37"/>
        <v>4.4800000000000004</v>
      </c>
      <c r="R165" s="158">
        <f t="shared" si="38"/>
        <v>0.03</v>
      </c>
      <c r="S165">
        <v>0.92</v>
      </c>
      <c r="T165">
        <v>0.11</v>
      </c>
      <c r="U165" s="6" t="s">
        <v>412</v>
      </c>
      <c r="V165">
        <f>(S165/0.0079)/14.0067</f>
        <v>8.3142850351997009</v>
      </c>
      <c r="W165">
        <f>(T165/0.0079)/14.0067</f>
        <v>0.99409929768692062</v>
      </c>
      <c r="X165" s="158">
        <f t="shared" si="39"/>
        <v>1.855867195357076</v>
      </c>
      <c r="Y165" s="158" t="s">
        <v>55</v>
      </c>
      <c r="Z165" s="158">
        <v>10</v>
      </c>
      <c r="AA165" s="158" t="s">
        <v>56</v>
      </c>
      <c r="AB165" s="158">
        <v>5</v>
      </c>
      <c r="AC165" s="158" t="s">
        <v>154</v>
      </c>
      <c r="AD165" s="158" t="s">
        <v>75</v>
      </c>
      <c r="AE165" s="158" t="s">
        <v>58</v>
      </c>
      <c r="AF165" s="158" t="s">
        <v>77</v>
      </c>
      <c r="AG165" s="158" t="s">
        <v>209</v>
      </c>
      <c r="AH165" t="s">
        <v>58</v>
      </c>
      <c r="AI165" t="s">
        <v>77</v>
      </c>
      <c r="AJ165" t="s">
        <v>209</v>
      </c>
      <c r="AK165">
        <v>35</v>
      </c>
      <c r="AM165">
        <v>42</v>
      </c>
      <c r="AN165">
        <v>140</v>
      </c>
      <c r="AO165" s="4" t="s">
        <v>413</v>
      </c>
      <c r="AP165" s="1" t="s">
        <v>414</v>
      </c>
    </row>
    <row r="166" spans="1:42" x14ac:dyDescent="0.25">
      <c r="A166" s="165" t="s">
        <v>42</v>
      </c>
      <c r="B166" s="182" t="s">
        <v>69</v>
      </c>
      <c r="C166" s="183" t="s">
        <v>178</v>
      </c>
      <c r="D166" s="5" t="s">
        <v>287</v>
      </c>
      <c r="E166" s="56" t="s">
        <v>404</v>
      </c>
      <c r="F166" t="s">
        <v>73</v>
      </c>
      <c r="G166" t="s">
        <v>415</v>
      </c>
      <c r="H166" t="s">
        <v>49</v>
      </c>
      <c r="I166" t="s">
        <v>411</v>
      </c>
      <c r="J166">
        <v>10</v>
      </c>
      <c r="K166">
        <f t="shared" si="36"/>
        <v>10</v>
      </c>
      <c r="M166" s="158" t="s">
        <v>52</v>
      </c>
      <c r="N166">
        <v>3.36</v>
      </c>
      <c r="O166" t="s">
        <v>55</v>
      </c>
      <c r="P166" s="158" t="s">
        <v>53</v>
      </c>
      <c r="Q166" s="158">
        <f t="shared" si="37"/>
        <v>3.36</v>
      </c>
      <c r="R166" s="158" t="str">
        <f t="shared" si="38"/>
        <v>NA</v>
      </c>
      <c r="S166">
        <v>0.92</v>
      </c>
      <c r="T166" t="s">
        <v>55</v>
      </c>
      <c r="U166" s="6" t="s">
        <v>412</v>
      </c>
      <c r="V166">
        <f>(S166/0.0079)/14.0067</f>
        <v>8.3142850351997009</v>
      </c>
      <c r="W166" t="s">
        <v>55</v>
      </c>
      <c r="X166" s="158">
        <f t="shared" si="39"/>
        <v>2.4744895938094347</v>
      </c>
      <c r="Y166" s="158" t="s">
        <v>55</v>
      </c>
      <c r="Z166" s="158">
        <v>10</v>
      </c>
      <c r="AA166" s="158" t="s">
        <v>56</v>
      </c>
      <c r="AB166" s="158">
        <v>5</v>
      </c>
      <c r="AC166" s="158" t="s">
        <v>154</v>
      </c>
      <c r="AD166" s="158" t="s">
        <v>75</v>
      </c>
      <c r="AE166" s="158" t="s">
        <v>58</v>
      </c>
      <c r="AF166" s="158" t="s">
        <v>77</v>
      </c>
      <c r="AG166" s="158" t="s">
        <v>209</v>
      </c>
      <c r="AH166" t="s">
        <v>58</v>
      </c>
      <c r="AI166" t="s">
        <v>77</v>
      </c>
      <c r="AJ166" t="s">
        <v>209</v>
      </c>
      <c r="AK166">
        <v>35</v>
      </c>
      <c r="AM166">
        <v>42</v>
      </c>
      <c r="AN166">
        <v>140</v>
      </c>
      <c r="AO166" s="4" t="s">
        <v>413</v>
      </c>
      <c r="AP166" s="1" t="s">
        <v>414</v>
      </c>
    </row>
    <row r="167" spans="1:42" x14ac:dyDescent="0.25">
      <c r="A167" s="165" t="s">
        <v>42</v>
      </c>
      <c r="B167" s="182" t="s">
        <v>69</v>
      </c>
      <c r="C167" s="183" t="s">
        <v>178</v>
      </c>
      <c r="D167" s="5" t="s">
        <v>287</v>
      </c>
      <c r="E167" s="56" t="s">
        <v>404</v>
      </c>
      <c r="F167" t="s">
        <v>73</v>
      </c>
      <c r="G167" t="s">
        <v>410</v>
      </c>
      <c r="H167" t="s">
        <v>49</v>
      </c>
      <c r="I167" t="s">
        <v>411</v>
      </c>
      <c r="J167">
        <v>10</v>
      </c>
      <c r="K167">
        <f t="shared" si="36"/>
        <v>10</v>
      </c>
      <c r="M167" s="158" t="s">
        <v>52</v>
      </c>
      <c r="N167">
        <v>1.76</v>
      </c>
      <c r="O167" t="s">
        <v>55</v>
      </c>
      <c r="P167" s="158" t="s">
        <v>53</v>
      </c>
      <c r="Q167" s="158">
        <f t="shared" si="37"/>
        <v>1.76</v>
      </c>
      <c r="R167" s="158" t="str">
        <f t="shared" si="38"/>
        <v>NA</v>
      </c>
      <c r="S167">
        <v>0.92</v>
      </c>
      <c r="T167" t="s">
        <v>55</v>
      </c>
      <c r="U167" s="6" t="s">
        <v>412</v>
      </c>
      <c r="V167">
        <f>(S167/0.0079)/14.0067</f>
        <v>8.3142850351997009</v>
      </c>
      <c r="W167" t="s">
        <v>55</v>
      </c>
      <c r="X167" s="158">
        <f t="shared" si="39"/>
        <v>4.7240255881816484</v>
      </c>
      <c r="Y167" s="158" t="s">
        <v>55</v>
      </c>
      <c r="Z167" s="158">
        <v>10</v>
      </c>
      <c r="AA167" s="158" t="s">
        <v>56</v>
      </c>
      <c r="AB167" s="158">
        <v>5</v>
      </c>
      <c r="AC167" s="158" t="s">
        <v>154</v>
      </c>
      <c r="AD167" s="158" t="s">
        <v>75</v>
      </c>
      <c r="AE167" s="158" t="s">
        <v>58</v>
      </c>
      <c r="AF167" s="158" t="s">
        <v>77</v>
      </c>
      <c r="AG167" s="158" t="s">
        <v>209</v>
      </c>
      <c r="AH167" t="s">
        <v>58</v>
      </c>
      <c r="AI167" t="s">
        <v>77</v>
      </c>
      <c r="AJ167" t="s">
        <v>209</v>
      </c>
      <c r="AK167">
        <v>35</v>
      </c>
      <c r="AM167">
        <v>42</v>
      </c>
      <c r="AN167">
        <v>140</v>
      </c>
      <c r="AO167" s="4" t="s">
        <v>413</v>
      </c>
      <c r="AP167" s="1" t="s">
        <v>414</v>
      </c>
    </row>
    <row r="168" spans="1:42" x14ac:dyDescent="0.25">
      <c r="A168" s="158" t="s">
        <v>80</v>
      </c>
      <c r="B168" s="158" t="s">
        <v>93</v>
      </c>
      <c r="C168" t="s">
        <v>416</v>
      </c>
      <c r="D168" s="158" t="s">
        <v>417</v>
      </c>
      <c r="E168" s="130" t="s">
        <v>418</v>
      </c>
      <c r="F168" s="158" t="s">
        <v>97</v>
      </c>
      <c r="G168" s="158" t="s">
        <v>86</v>
      </c>
      <c r="H168" s="158" t="s">
        <v>49</v>
      </c>
      <c r="I168" s="158" t="s">
        <v>207</v>
      </c>
      <c r="J168" s="158">
        <v>12</v>
      </c>
      <c r="K168">
        <v>12</v>
      </c>
      <c r="M168" t="s">
        <v>419</v>
      </c>
      <c r="N168" t="s">
        <v>55</v>
      </c>
      <c r="O168" t="s">
        <v>55</v>
      </c>
      <c r="P168" s="158" t="s">
        <v>53</v>
      </c>
      <c r="Q168" t="s">
        <v>55</v>
      </c>
      <c r="R168" t="s">
        <v>55</v>
      </c>
      <c r="S168" t="s">
        <v>55</v>
      </c>
      <c r="T168" t="s">
        <v>55</v>
      </c>
      <c r="U168" s="59" t="s">
        <v>420</v>
      </c>
      <c r="V168" t="s">
        <v>55</v>
      </c>
      <c r="W168" t="s">
        <v>55</v>
      </c>
      <c r="X168" t="s">
        <v>55</v>
      </c>
      <c r="Y168" t="s">
        <v>55</v>
      </c>
      <c r="Z168" s="158">
        <v>64</v>
      </c>
      <c r="AA168" s="158" t="s">
        <v>56</v>
      </c>
      <c r="AB168" s="158">
        <v>6</v>
      </c>
      <c r="AC168" s="158" t="s">
        <v>421</v>
      </c>
      <c r="AD168" t="s">
        <v>75</v>
      </c>
      <c r="AE168" s="158" t="s">
        <v>58</v>
      </c>
      <c r="AF168" s="158" t="s">
        <v>58</v>
      </c>
      <c r="AG168" s="158" t="s">
        <v>59</v>
      </c>
      <c r="AH168" s="158" t="s">
        <v>58</v>
      </c>
      <c r="AI168" s="158" t="s">
        <v>77</v>
      </c>
      <c r="AJ168" s="158" t="s">
        <v>209</v>
      </c>
      <c r="AK168" s="158">
        <v>30</v>
      </c>
      <c r="AL168" s="158"/>
      <c r="AM168" s="158">
        <v>-43</v>
      </c>
      <c r="AN168" s="158">
        <v>1147</v>
      </c>
      <c r="AO168" s="4" t="s">
        <v>422</v>
      </c>
      <c r="AP168" s="8" t="s">
        <v>423</v>
      </c>
    </row>
    <row r="169" spans="1:42" x14ac:dyDescent="0.25">
      <c r="A169" t="s">
        <v>80</v>
      </c>
      <c r="B169" t="s">
        <v>93</v>
      </c>
      <c r="C169" t="s">
        <v>416</v>
      </c>
      <c r="D169" t="s">
        <v>417</v>
      </c>
      <c r="E169" s="2" t="s">
        <v>418</v>
      </c>
      <c r="F169" s="158" t="s">
        <v>97</v>
      </c>
      <c r="G169" s="158" t="s">
        <v>86</v>
      </c>
      <c r="H169" s="158" t="s">
        <v>49</v>
      </c>
      <c r="I169" s="158" t="s">
        <v>207</v>
      </c>
      <c r="J169" s="158">
        <v>12</v>
      </c>
      <c r="K169">
        <v>12</v>
      </c>
      <c r="M169" t="s">
        <v>419</v>
      </c>
      <c r="N169" t="s">
        <v>55</v>
      </c>
      <c r="O169" t="s">
        <v>55</v>
      </c>
      <c r="P169" s="158" t="s">
        <v>53</v>
      </c>
      <c r="Q169" t="s">
        <v>55</v>
      </c>
      <c r="R169" t="s">
        <v>55</v>
      </c>
      <c r="S169" t="s">
        <v>55</v>
      </c>
      <c r="T169" t="s">
        <v>55</v>
      </c>
      <c r="U169" s="59" t="s">
        <v>420</v>
      </c>
      <c r="V169" t="s">
        <v>55</v>
      </c>
      <c r="W169" t="s">
        <v>55</v>
      </c>
      <c r="X169" t="s">
        <v>55</v>
      </c>
      <c r="Y169" t="s">
        <v>55</v>
      </c>
      <c r="Z169" s="158">
        <v>64</v>
      </c>
      <c r="AA169" s="158" t="s">
        <v>56</v>
      </c>
      <c r="AB169" s="158">
        <v>6</v>
      </c>
      <c r="AC169" s="158" t="s">
        <v>421</v>
      </c>
      <c r="AD169" t="s">
        <v>75</v>
      </c>
      <c r="AE169" s="158" t="s">
        <v>58</v>
      </c>
      <c r="AF169" s="158" t="s">
        <v>58</v>
      </c>
      <c r="AG169" s="158" t="s">
        <v>59</v>
      </c>
      <c r="AH169" s="158" t="s">
        <v>58</v>
      </c>
      <c r="AI169" s="158" t="s">
        <v>77</v>
      </c>
      <c r="AJ169" s="158" t="s">
        <v>209</v>
      </c>
      <c r="AK169" s="158">
        <v>150</v>
      </c>
      <c r="AL169" s="158"/>
      <c r="AM169" s="158">
        <v>-43</v>
      </c>
      <c r="AN169" s="158">
        <v>147</v>
      </c>
      <c r="AO169" s="4" t="s">
        <v>422</v>
      </c>
      <c r="AP169" s="8" t="s">
        <v>423</v>
      </c>
    </row>
    <row r="170" spans="1:42" x14ac:dyDescent="0.25">
      <c r="A170" s="172" t="s">
        <v>109</v>
      </c>
      <c r="B170" s="191" t="s">
        <v>274</v>
      </c>
      <c r="C170" s="192" t="s">
        <v>275</v>
      </c>
      <c r="D170" s="173" t="s">
        <v>276</v>
      </c>
      <c r="E170" s="89" t="s">
        <v>277</v>
      </c>
      <c r="F170" s="158" t="s">
        <v>97</v>
      </c>
      <c r="G170" s="158" t="s">
        <v>86</v>
      </c>
      <c r="H170" s="158" t="s">
        <v>49</v>
      </c>
      <c r="I170" s="158" t="s">
        <v>203</v>
      </c>
      <c r="J170" s="158">
        <v>15</v>
      </c>
      <c r="K170" s="158">
        <f t="shared" ref="K170:K201" si="41">J170</f>
        <v>15</v>
      </c>
      <c r="L170" s="158"/>
      <c r="M170" s="158" t="s">
        <v>52</v>
      </c>
      <c r="N170" s="158">
        <v>5</v>
      </c>
      <c r="O170" s="158">
        <v>1</v>
      </c>
      <c r="P170" s="158" t="s">
        <v>53</v>
      </c>
      <c r="Q170" s="158">
        <f t="shared" ref="Q170:Q201" si="42">N170</f>
        <v>5</v>
      </c>
      <c r="R170" s="158">
        <f t="shared" ref="R170:R201" si="43">O170</f>
        <v>1</v>
      </c>
      <c r="S170" s="158">
        <v>9</v>
      </c>
      <c r="T170" s="158">
        <v>1</v>
      </c>
      <c r="U170" t="s">
        <v>54</v>
      </c>
      <c r="V170" s="158">
        <f t="shared" ref="V170:V209" si="44">S170</f>
        <v>9</v>
      </c>
      <c r="W170" s="158">
        <f t="shared" ref="W170:W209" si="45">T170</f>
        <v>1</v>
      </c>
      <c r="X170" s="158">
        <f t="shared" ref="X170:X201" si="46">V170/Q170</f>
        <v>1.8</v>
      </c>
      <c r="Y170" s="158" t="s">
        <v>55</v>
      </c>
      <c r="Z170" s="158">
        <v>45</v>
      </c>
      <c r="AA170" s="158" t="s">
        <v>56</v>
      </c>
      <c r="AB170" s="158">
        <v>6</v>
      </c>
      <c r="AC170" s="158" t="s">
        <v>154</v>
      </c>
      <c r="AD170" s="158" t="s">
        <v>75</v>
      </c>
      <c r="AE170" s="158" t="s">
        <v>58</v>
      </c>
      <c r="AF170" s="158" t="s">
        <v>77</v>
      </c>
      <c r="AG170" s="158" t="s">
        <v>209</v>
      </c>
      <c r="AH170" s="158" t="s">
        <v>60</v>
      </c>
      <c r="AI170" s="158">
        <v>5</v>
      </c>
      <c r="AJ170" s="158" t="s">
        <v>61</v>
      </c>
      <c r="AK170" s="158">
        <v>300</v>
      </c>
      <c r="AL170" s="158"/>
      <c r="AM170" s="158">
        <v>56</v>
      </c>
      <c r="AN170" s="158">
        <v>12</v>
      </c>
      <c r="AO170" s="158" t="s">
        <v>424</v>
      </c>
      <c r="AP170" s="1" t="s">
        <v>425</v>
      </c>
    </row>
    <row r="171" spans="1:42" x14ac:dyDescent="0.25">
      <c r="A171" s="172" t="s">
        <v>109</v>
      </c>
      <c r="B171" s="190" t="s">
        <v>110</v>
      </c>
      <c r="C171" s="163" t="s">
        <v>111</v>
      </c>
      <c r="D171" s="192" t="s">
        <v>316</v>
      </c>
      <c r="E171" s="32" t="s">
        <v>317</v>
      </c>
      <c r="F171" s="158" t="s">
        <v>108</v>
      </c>
      <c r="G171" s="158" t="s">
        <v>86</v>
      </c>
      <c r="H171" s="158" t="s">
        <v>49</v>
      </c>
      <c r="I171" s="158" t="s">
        <v>203</v>
      </c>
      <c r="J171" s="158">
        <v>15</v>
      </c>
      <c r="K171" s="158">
        <f t="shared" si="41"/>
        <v>15</v>
      </c>
      <c r="L171" s="158"/>
      <c r="M171" s="158" t="s">
        <v>52</v>
      </c>
      <c r="N171" s="158">
        <v>3</v>
      </c>
      <c r="O171" s="158">
        <v>1</v>
      </c>
      <c r="P171" s="158" t="s">
        <v>53</v>
      </c>
      <c r="Q171" s="158">
        <f t="shared" si="42"/>
        <v>3</v>
      </c>
      <c r="R171" s="158">
        <f t="shared" si="43"/>
        <v>1</v>
      </c>
      <c r="S171" s="158">
        <v>30</v>
      </c>
      <c r="T171" s="158">
        <v>5</v>
      </c>
      <c r="U171" t="s">
        <v>54</v>
      </c>
      <c r="V171" s="158">
        <f t="shared" si="44"/>
        <v>30</v>
      </c>
      <c r="W171" s="158">
        <f t="shared" si="45"/>
        <v>5</v>
      </c>
      <c r="X171" s="158">
        <f t="shared" si="46"/>
        <v>10</v>
      </c>
      <c r="Y171" s="158" t="s">
        <v>55</v>
      </c>
      <c r="Z171" s="158">
        <v>45</v>
      </c>
      <c r="AA171" s="158" t="s">
        <v>56</v>
      </c>
      <c r="AB171" s="158">
        <v>6</v>
      </c>
      <c r="AC171" s="158" t="s">
        <v>154</v>
      </c>
      <c r="AD171" s="158" t="s">
        <v>75</v>
      </c>
      <c r="AE171" s="158" t="s">
        <v>58</v>
      </c>
      <c r="AF171" s="158" t="s">
        <v>77</v>
      </c>
      <c r="AG171" s="158" t="s">
        <v>209</v>
      </c>
      <c r="AH171" s="158" t="s">
        <v>60</v>
      </c>
      <c r="AI171" s="158">
        <v>5</v>
      </c>
      <c r="AJ171" s="158" t="s">
        <v>61</v>
      </c>
      <c r="AK171" s="158">
        <v>300</v>
      </c>
      <c r="AL171" s="158"/>
      <c r="AM171" s="158">
        <v>56</v>
      </c>
      <c r="AN171" s="158">
        <v>12</v>
      </c>
      <c r="AO171" s="158" t="s">
        <v>424</v>
      </c>
      <c r="AP171" s="1" t="s">
        <v>425</v>
      </c>
    </row>
    <row r="172" spans="1:42" x14ac:dyDescent="0.25">
      <c r="A172" s="172" t="s">
        <v>109</v>
      </c>
      <c r="B172" s="190" t="s">
        <v>110</v>
      </c>
      <c r="C172" s="163" t="s">
        <v>111</v>
      </c>
      <c r="D172" s="191" t="s">
        <v>112</v>
      </c>
      <c r="E172" s="102" t="s">
        <v>426</v>
      </c>
      <c r="F172" s="158" t="s">
        <v>108</v>
      </c>
      <c r="G172" s="158" t="s">
        <v>86</v>
      </c>
      <c r="H172" s="158" t="s">
        <v>49</v>
      </c>
      <c r="I172" s="158" t="s">
        <v>203</v>
      </c>
      <c r="J172" s="158">
        <v>15</v>
      </c>
      <c r="K172" s="158">
        <f t="shared" si="41"/>
        <v>15</v>
      </c>
      <c r="L172" s="158"/>
      <c r="M172" s="158" t="s">
        <v>52</v>
      </c>
      <c r="N172" s="158">
        <v>5</v>
      </c>
      <c r="O172" s="158">
        <v>2</v>
      </c>
      <c r="P172" s="158" t="s">
        <v>53</v>
      </c>
      <c r="Q172" s="158">
        <f t="shared" si="42"/>
        <v>5</v>
      </c>
      <c r="R172" s="158">
        <f t="shared" si="43"/>
        <v>2</v>
      </c>
      <c r="S172" s="158">
        <v>17</v>
      </c>
      <c r="T172" s="158">
        <v>2</v>
      </c>
      <c r="U172" t="s">
        <v>54</v>
      </c>
      <c r="V172" s="158">
        <f t="shared" si="44"/>
        <v>17</v>
      </c>
      <c r="W172" s="158">
        <f t="shared" si="45"/>
        <v>2</v>
      </c>
      <c r="X172" s="158">
        <f t="shared" si="46"/>
        <v>3.4</v>
      </c>
      <c r="Y172" s="158" t="s">
        <v>55</v>
      </c>
      <c r="Z172" s="158">
        <v>45</v>
      </c>
      <c r="AA172" s="158" t="s">
        <v>56</v>
      </c>
      <c r="AB172" s="158">
        <v>6</v>
      </c>
      <c r="AC172" s="158" t="s">
        <v>154</v>
      </c>
      <c r="AD172" s="158" t="s">
        <v>75</v>
      </c>
      <c r="AE172" s="158" t="s">
        <v>58</v>
      </c>
      <c r="AF172" s="158" t="s">
        <v>77</v>
      </c>
      <c r="AG172" s="158" t="s">
        <v>209</v>
      </c>
      <c r="AH172" s="158" t="s">
        <v>60</v>
      </c>
      <c r="AI172" s="158">
        <v>5</v>
      </c>
      <c r="AJ172" s="158" t="s">
        <v>61</v>
      </c>
      <c r="AK172" s="158">
        <v>300</v>
      </c>
      <c r="AL172" s="158"/>
      <c r="AM172" s="158">
        <v>56</v>
      </c>
      <c r="AN172" s="158">
        <v>12</v>
      </c>
      <c r="AO172" s="158" t="s">
        <v>424</v>
      </c>
      <c r="AP172" s="1" t="s">
        <v>425</v>
      </c>
    </row>
    <row r="173" spans="1:42" x14ac:dyDescent="0.25">
      <c r="A173" s="165" t="s">
        <v>42</v>
      </c>
      <c r="B173" s="166" t="s">
        <v>119</v>
      </c>
      <c r="C173" s="72" t="s">
        <v>120</v>
      </c>
      <c r="D173" s="189" t="s">
        <v>161</v>
      </c>
      <c r="E173" s="41" t="s">
        <v>427</v>
      </c>
      <c r="F173" s="158" t="s">
        <v>73</v>
      </c>
      <c r="G173" s="158" t="s">
        <v>86</v>
      </c>
      <c r="H173" s="158" t="s">
        <v>49</v>
      </c>
      <c r="I173" s="158" t="s">
        <v>203</v>
      </c>
      <c r="J173" s="158">
        <v>15</v>
      </c>
      <c r="K173" s="158">
        <f t="shared" si="41"/>
        <v>15</v>
      </c>
      <c r="L173" s="158"/>
      <c r="M173" s="158" t="s">
        <v>52</v>
      </c>
      <c r="N173" s="158">
        <v>11</v>
      </c>
      <c r="O173" s="158">
        <v>5</v>
      </c>
      <c r="P173" s="158" t="s">
        <v>53</v>
      </c>
      <c r="Q173" s="158">
        <f t="shared" si="42"/>
        <v>11</v>
      </c>
      <c r="R173" s="158">
        <f t="shared" si="43"/>
        <v>5</v>
      </c>
      <c r="S173" s="158">
        <v>8</v>
      </c>
      <c r="T173" s="158">
        <v>1</v>
      </c>
      <c r="U173" t="s">
        <v>54</v>
      </c>
      <c r="V173" s="158">
        <f t="shared" si="44"/>
        <v>8</v>
      </c>
      <c r="W173" s="158">
        <f t="shared" si="45"/>
        <v>1</v>
      </c>
      <c r="X173" s="158">
        <f t="shared" si="46"/>
        <v>0.72727272727272729</v>
      </c>
      <c r="Y173" s="158" t="s">
        <v>55</v>
      </c>
      <c r="Z173" s="158">
        <v>45</v>
      </c>
      <c r="AA173" s="158" t="s">
        <v>56</v>
      </c>
      <c r="AB173" s="158">
        <v>6</v>
      </c>
      <c r="AC173" s="158" t="s">
        <v>154</v>
      </c>
      <c r="AD173" s="158" t="s">
        <v>75</v>
      </c>
      <c r="AE173" s="158" t="s">
        <v>58</v>
      </c>
      <c r="AF173" s="158" t="s">
        <v>77</v>
      </c>
      <c r="AG173" s="158" t="s">
        <v>209</v>
      </c>
      <c r="AH173" s="158" t="s">
        <v>60</v>
      </c>
      <c r="AI173" s="158">
        <v>5</v>
      </c>
      <c r="AJ173" s="158" t="s">
        <v>61</v>
      </c>
      <c r="AK173" s="158">
        <v>300</v>
      </c>
      <c r="AL173" s="158"/>
      <c r="AM173" s="158">
        <v>56</v>
      </c>
      <c r="AN173" s="158">
        <v>12</v>
      </c>
      <c r="AO173" s="158" t="s">
        <v>424</v>
      </c>
      <c r="AP173" s="1" t="s">
        <v>425</v>
      </c>
    </row>
    <row r="174" spans="1:42" x14ac:dyDescent="0.25">
      <c r="A174" s="172" t="s">
        <v>109</v>
      </c>
      <c r="B174" s="173" t="s">
        <v>147</v>
      </c>
      <c r="C174" s="163" t="s">
        <v>151</v>
      </c>
      <c r="D174" s="176" t="s">
        <v>152</v>
      </c>
      <c r="E174" s="37" t="s">
        <v>428</v>
      </c>
      <c r="F174" s="158" t="s">
        <v>85</v>
      </c>
      <c r="G174" s="158" t="s">
        <v>86</v>
      </c>
      <c r="H174" s="158" t="s">
        <v>49</v>
      </c>
      <c r="I174" s="158" t="s">
        <v>203</v>
      </c>
      <c r="J174" s="158">
        <v>15</v>
      </c>
      <c r="K174" s="158">
        <f t="shared" si="41"/>
        <v>15</v>
      </c>
      <c r="L174" s="158"/>
      <c r="M174" s="158" t="s">
        <v>52</v>
      </c>
      <c r="N174" s="158">
        <v>5</v>
      </c>
      <c r="O174" s="158">
        <v>2</v>
      </c>
      <c r="P174" s="158" t="s">
        <v>53</v>
      </c>
      <c r="Q174" s="158">
        <f t="shared" si="42"/>
        <v>5</v>
      </c>
      <c r="R174" s="158">
        <f t="shared" si="43"/>
        <v>2</v>
      </c>
      <c r="S174" s="158">
        <v>20</v>
      </c>
      <c r="T174" s="158">
        <v>3</v>
      </c>
      <c r="U174" t="s">
        <v>54</v>
      </c>
      <c r="V174" s="158">
        <f t="shared" si="44"/>
        <v>20</v>
      </c>
      <c r="W174" s="158">
        <f t="shared" si="45"/>
        <v>3</v>
      </c>
      <c r="X174" s="158">
        <f t="shared" si="46"/>
        <v>4</v>
      </c>
      <c r="Y174" s="158" t="s">
        <v>55</v>
      </c>
      <c r="Z174" s="158">
        <v>45</v>
      </c>
      <c r="AA174" s="158" t="s">
        <v>56</v>
      </c>
      <c r="AB174" s="158">
        <v>6</v>
      </c>
      <c r="AC174" s="158" t="s">
        <v>154</v>
      </c>
      <c r="AD174" s="158" t="s">
        <v>75</v>
      </c>
      <c r="AE174" s="158" t="s">
        <v>58</v>
      </c>
      <c r="AF174" s="158" t="s">
        <v>77</v>
      </c>
      <c r="AG174" s="158" t="s">
        <v>209</v>
      </c>
      <c r="AH174" s="158" t="s">
        <v>60</v>
      </c>
      <c r="AI174" s="158">
        <v>5</v>
      </c>
      <c r="AJ174" s="158" t="s">
        <v>61</v>
      </c>
      <c r="AK174" s="158">
        <v>300</v>
      </c>
      <c r="AL174" s="158"/>
      <c r="AM174" s="158">
        <v>56</v>
      </c>
      <c r="AN174" s="158">
        <v>12</v>
      </c>
      <c r="AO174" s="158" t="s">
        <v>424</v>
      </c>
      <c r="AP174" s="1" t="s">
        <v>425</v>
      </c>
    </row>
    <row r="175" spans="1:42" x14ac:dyDescent="0.25">
      <c r="A175" s="159" t="s">
        <v>80</v>
      </c>
      <c r="B175" s="162" t="s">
        <v>93</v>
      </c>
      <c r="C175" s="24" t="s">
        <v>103</v>
      </c>
      <c r="D175" s="51" t="s">
        <v>429</v>
      </c>
      <c r="E175" s="70" t="s">
        <v>430</v>
      </c>
      <c r="F175" s="158" t="s">
        <v>97</v>
      </c>
      <c r="G175" s="158" t="s">
        <v>86</v>
      </c>
      <c r="H175" s="158" t="s">
        <v>68</v>
      </c>
      <c r="I175" s="158" t="s">
        <v>207</v>
      </c>
      <c r="J175" s="158">
        <v>12</v>
      </c>
      <c r="K175" s="158">
        <f t="shared" si="41"/>
        <v>12</v>
      </c>
      <c r="L175" s="158"/>
      <c r="M175" s="158" t="s">
        <v>52</v>
      </c>
      <c r="N175" s="158">
        <v>0.6</v>
      </c>
      <c r="O175" s="158">
        <v>1.21</v>
      </c>
      <c r="P175" s="158" t="s">
        <v>53</v>
      </c>
      <c r="Q175" s="158">
        <f t="shared" si="42"/>
        <v>0.6</v>
      </c>
      <c r="R175" s="158">
        <f t="shared" si="43"/>
        <v>1.21</v>
      </c>
      <c r="S175" s="158">
        <v>8.2799999999999994</v>
      </c>
      <c r="T175" s="158">
        <v>1.78</v>
      </c>
      <c r="U175" t="s">
        <v>54</v>
      </c>
      <c r="V175" s="158">
        <f t="shared" si="44"/>
        <v>8.2799999999999994</v>
      </c>
      <c r="W175" s="158">
        <f t="shared" si="45"/>
        <v>1.78</v>
      </c>
      <c r="X175" s="158">
        <f t="shared" si="46"/>
        <v>13.799999999999999</v>
      </c>
      <c r="Y175" s="158" t="s">
        <v>55</v>
      </c>
      <c r="Z175" s="158">
        <v>96</v>
      </c>
      <c r="AA175" s="158" t="s">
        <v>431</v>
      </c>
      <c r="AB175" s="158">
        <v>9</v>
      </c>
      <c r="AC175" s="158" t="s">
        <v>432</v>
      </c>
      <c r="AD175" s="158" t="s">
        <v>172</v>
      </c>
      <c r="AE175" s="158" t="s">
        <v>58</v>
      </c>
      <c r="AF175" s="158" t="s">
        <v>77</v>
      </c>
      <c r="AG175" s="158" t="s">
        <v>209</v>
      </c>
      <c r="AH175" s="158" t="s">
        <v>58</v>
      </c>
      <c r="AI175" s="158" t="s">
        <v>77</v>
      </c>
      <c r="AJ175" s="158" t="s">
        <v>209</v>
      </c>
      <c r="AK175" s="158">
        <v>185</v>
      </c>
      <c r="AL175" s="158"/>
      <c r="AM175" s="158">
        <v>-45</v>
      </c>
      <c r="AN175" s="158">
        <v>170</v>
      </c>
      <c r="AO175" s="158" t="s">
        <v>433</v>
      </c>
      <c r="AP175" s="9" t="s">
        <v>434</v>
      </c>
    </row>
    <row r="176" spans="1:42" x14ac:dyDescent="0.25">
      <c r="A176" s="159" t="s">
        <v>80</v>
      </c>
      <c r="B176" s="162" t="s">
        <v>93</v>
      </c>
      <c r="C176" s="24" t="s">
        <v>103</v>
      </c>
      <c r="D176" s="51" t="s">
        <v>429</v>
      </c>
      <c r="E176" s="70" t="s">
        <v>430</v>
      </c>
      <c r="F176" s="158" t="s">
        <v>97</v>
      </c>
      <c r="G176" s="158" t="s">
        <v>86</v>
      </c>
      <c r="H176" s="158" t="s">
        <v>68</v>
      </c>
      <c r="I176" s="158" t="s">
        <v>203</v>
      </c>
      <c r="J176" s="158">
        <v>12</v>
      </c>
      <c r="K176" s="158">
        <f t="shared" si="41"/>
        <v>12</v>
      </c>
      <c r="L176" s="158"/>
      <c r="M176" s="158" t="s">
        <v>52</v>
      </c>
      <c r="N176" s="158">
        <v>9.74</v>
      </c>
      <c r="O176" s="158">
        <v>3.15</v>
      </c>
      <c r="P176" s="158" t="s">
        <v>53</v>
      </c>
      <c r="Q176" s="158">
        <f t="shared" si="42"/>
        <v>9.74</v>
      </c>
      <c r="R176" s="158">
        <f t="shared" si="43"/>
        <v>3.15</v>
      </c>
      <c r="S176" s="158">
        <v>14.5</v>
      </c>
      <c r="T176" s="158">
        <v>1.97</v>
      </c>
      <c r="U176" t="s">
        <v>54</v>
      </c>
      <c r="V176" s="158">
        <f t="shared" si="44"/>
        <v>14.5</v>
      </c>
      <c r="W176" s="158">
        <f t="shared" si="45"/>
        <v>1.97</v>
      </c>
      <c r="X176" s="158">
        <f t="shared" si="46"/>
        <v>1.4887063655030801</v>
      </c>
      <c r="Y176" s="158" t="s">
        <v>55</v>
      </c>
      <c r="Z176" s="158">
        <v>96</v>
      </c>
      <c r="AA176" s="158" t="s">
        <v>431</v>
      </c>
      <c r="AB176" s="158">
        <v>9</v>
      </c>
      <c r="AC176" s="158" t="s">
        <v>432</v>
      </c>
      <c r="AD176" s="158" t="s">
        <v>172</v>
      </c>
      <c r="AE176" s="158" t="s">
        <v>58</v>
      </c>
      <c r="AF176" s="158" t="s">
        <v>77</v>
      </c>
      <c r="AG176" s="158" t="s">
        <v>209</v>
      </c>
      <c r="AH176" s="158" t="s">
        <v>58</v>
      </c>
      <c r="AI176" s="158" t="s">
        <v>77</v>
      </c>
      <c r="AJ176" s="158" t="s">
        <v>209</v>
      </c>
      <c r="AK176" s="158">
        <v>185</v>
      </c>
      <c r="AL176" s="158"/>
      <c r="AM176" s="158">
        <v>-45</v>
      </c>
      <c r="AN176" s="158">
        <v>170</v>
      </c>
      <c r="AO176" s="158" t="s">
        <v>433</v>
      </c>
      <c r="AP176" s="9" t="s">
        <v>434</v>
      </c>
    </row>
    <row r="177" spans="1:42" x14ac:dyDescent="0.25">
      <c r="A177" s="159" t="s">
        <v>80</v>
      </c>
      <c r="B177" s="162" t="s">
        <v>93</v>
      </c>
      <c r="C177" s="24" t="s">
        <v>103</v>
      </c>
      <c r="D177" s="51" t="s">
        <v>429</v>
      </c>
      <c r="E177" s="70" t="s">
        <v>430</v>
      </c>
      <c r="F177" s="158" t="s">
        <v>97</v>
      </c>
      <c r="G177" s="158" t="s">
        <v>86</v>
      </c>
      <c r="H177" s="158" t="s">
        <v>68</v>
      </c>
      <c r="I177" s="158" t="s">
        <v>203</v>
      </c>
      <c r="J177" s="158">
        <v>12</v>
      </c>
      <c r="K177" s="158">
        <f t="shared" si="41"/>
        <v>12</v>
      </c>
      <c r="L177" s="158"/>
      <c r="M177" s="158" t="s">
        <v>52</v>
      </c>
      <c r="N177" s="158">
        <v>26.74</v>
      </c>
      <c r="O177" s="158">
        <v>5.18</v>
      </c>
      <c r="P177" s="158" t="s">
        <v>53</v>
      </c>
      <c r="Q177" s="158">
        <f t="shared" si="42"/>
        <v>26.74</v>
      </c>
      <c r="R177" s="158">
        <f t="shared" si="43"/>
        <v>5.18</v>
      </c>
      <c r="S177" s="158">
        <v>17.78</v>
      </c>
      <c r="T177" s="158">
        <v>2.11</v>
      </c>
      <c r="U177" t="s">
        <v>54</v>
      </c>
      <c r="V177" s="158">
        <f t="shared" si="44"/>
        <v>17.78</v>
      </c>
      <c r="W177" s="158">
        <f t="shared" si="45"/>
        <v>2.11</v>
      </c>
      <c r="X177" s="158">
        <f t="shared" si="46"/>
        <v>0.66492146596858648</v>
      </c>
      <c r="Y177" s="158" t="s">
        <v>55</v>
      </c>
      <c r="Z177" s="158">
        <v>96</v>
      </c>
      <c r="AA177" s="158" t="s">
        <v>431</v>
      </c>
      <c r="AB177" s="158">
        <v>9</v>
      </c>
      <c r="AC177" s="158" t="s">
        <v>432</v>
      </c>
      <c r="AD177" s="158" t="s">
        <v>172</v>
      </c>
      <c r="AE177" s="158" t="s">
        <v>58</v>
      </c>
      <c r="AF177" s="158" t="s">
        <v>77</v>
      </c>
      <c r="AG177" s="158" t="s">
        <v>209</v>
      </c>
      <c r="AH177" s="158" t="s">
        <v>58</v>
      </c>
      <c r="AI177" s="158" t="s">
        <v>77</v>
      </c>
      <c r="AJ177" s="158" t="s">
        <v>209</v>
      </c>
      <c r="AK177" s="158">
        <v>185</v>
      </c>
      <c r="AL177" s="158"/>
      <c r="AM177" s="158">
        <v>-45</v>
      </c>
      <c r="AN177" s="158">
        <v>170</v>
      </c>
      <c r="AO177" s="158" t="s">
        <v>433</v>
      </c>
      <c r="AP177" s="9" t="s">
        <v>434</v>
      </c>
    </row>
    <row r="178" spans="1:42" x14ac:dyDescent="0.25">
      <c r="A178" s="159" t="s">
        <v>80</v>
      </c>
      <c r="B178" s="162" t="s">
        <v>93</v>
      </c>
      <c r="C178" s="24" t="s">
        <v>103</v>
      </c>
      <c r="D178" s="51" t="s">
        <v>429</v>
      </c>
      <c r="E178" s="70" t="s">
        <v>430</v>
      </c>
      <c r="F178" s="158" t="s">
        <v>97</v>
      </c>
      <c r="G178" s="158" t="s">
        <v>86</v>
      </c>
      <c r="H178" s="158" t="s">
        <v>68</v>
      </c>
      <c r="I178" s="158" t="s">
        <v>207</v>
      </c>
      <c r="J178" s="158">
        <v>12</v>
      </c>
      <c r="K178" s="158">
        <f t="shared" si="41"/>
        <v>12</v>
      </c>
      <c r="L178" s="158"/>
      <c r="M178" s="158" t="s">
        <v>52</v>
      </c>
      <c r="N178" s="158">
        <v>37.64</v>
      </c>
      <c r="O178" s="158">
        <v>10.36</v>
      </c>
      <c r="P178" s="158" t="s">
        <v>53</v>
      </c>
      <c r="Q178" s="158">
        <f t="shared" si="42"/>
        <v>37.64</v>
      </c>
      <c r="R178" s="158">
        <f t="shared" si="43"/>
        <v>10.36</v>
      </c>
      <c r="S178" s="158">
        <v>24.26</v>
      </c>
      <c r="T178" s="158">
        <v>5.25</v>
      </c>
      <c r="U178" t="s">
        <v>54</v>
      </c>
      <c r="V178" s="158">
        <f t="shared" si="44"/>
        <v>24.26</v>
      </c>
      <c r="W178" s="158">
        <f t="shared" si="45"/>
        <v>5.25</v>
      </c>
      <c r="X178" s="158">
        <f t="shared" si="46"/>
        <v>0.64452709883103088</v>
      </c>
      <c r="Y178" s="158" t="s">
        <v>55</v>
      </c>
      <c r="Z178" s="158">
        <v>96</v>
      </c>
      <c r="AA178" s="158" t="s">
        <v>431</v>
      </c>
      <c r="AB178" s="158">
        <v>9</v>
      </c>
      <c r="AC178" s="158" t="s">
        <v>432</v>
      </c>
      <c r="AD178" s="158" t="s">
        <v>172</v>
      </c>
      <c r="AE178" s="158" t="s">
        <v>58</v>
      </c>
      <c r="AF178" s="158" t="s">
        <v>77</v>
      </c>
      <c r="AG178" s="158" t="s">
        <v>209</v>
      </c>
      <c r="AH178" s="158" t="s">
        <v>58</v>
      </c>
      <c r="AI178" s="158" t="s">
        <v>77</v>
      </c>
      <c r="AJ178" s="158" t="s">
        <v>209</v>
      </c>
      <c r="AK178" s="158">
        <v>185</v>
      </c>
      <c r="AL178" s="158"/>
      <c r="AM178" s="158">
        <v>-45</v>
      </c>
      <c r="AN178" s="158">
        <v>170</v>
      </c>
      <c r="AO178" s="158" t="s">
        <v>433</v>
      </c>
      <c r="AP178" s="9" t="s">
        <v>434</v>
      </c>
    </row>
    <row r="179" spans="1:42" x14ac:dyDescent="0.25">
      <c r="A179" s="165" t="s">
        <v>42</v>
      </c>
      <c r="B179" s="166" t="s">
        <v>119</v>
      </c>
      <c r="C179" s="195" t="s">
        <v>435</v>
      </c>
      <c r="D179" s="196" t="s">
        <v>436</v>
      </c>
      <c r="E179" s="41" t="s">
        <v>437</v>
      </c>
      <c r="F179" s="158" t="s">
        <v>73</v>
      </c>
      <c r="G179" s="158" t="s">
        <v>86</v>
      </c>
      <c r="H179" s="158" t="s">
        <v>68</v>
      </c>
      <c r="I179" s="158" t="s">
        <v>207</v>
      </c>
      <c r="J179" s="158">
        <v>12</v>
      </c>
      <c r="K179" s="158">
        <f t="shared" si="41"/>
        <v>12</v>
      </c>
      <c r="L179" s="158"/>
      <c r="M179" s="158" t="s">
        <v>52</v>
      </c>
      <c r="N179" s="158">
        <v>18.690000000000001</v>
      </c>
      <c r="O179" s="158">
        <v>5.17</v>
      </c>
      <c r="P179" s="158" t="s">
        <v>53</v>
      </c>
      <c r="Q179" s="158">
        <f t="shared" si="42"/>
        <v>18.690000000000001</v>
      </c>
      <c r="R179" s="158">
        <f t="shared" si="43"/>
        <v>5.17</v>
      </c>
      <c r="S179" s="158">
        <v>1.72</v>
      </c>
      <c r="T179" s="158">
        <v>1.0900000000000001</v>
      </c>
      <c r="U179" t="s">
        <v>54</v>
      </c>
      <c r="V179" s="158">
        <f t="shared" si="44"/>
        <v>1.72</v>
      </c>
      <c r="W179" s="158">
        <f t="shared" si="45"/>
        <v>1.0900000000000001</v>
      </c>
      <c r="X179" s="158">
        <f t="shared" si="46"/>
        <v>9.2027822364901007E-2</v>
      </c>
      <c r="Y179" s="158" t="s">
        <v>55</v>
      </c>
      <c r="Z179" s="158">
        <v>96</v>
      </c>
      <c r="AA179" s="158" t="s">
        <v>431</v>
      </c>
      <c r="AB179" s="158">
        <v>9</v>
      </c>
      <c r="AC179" s="158" t="s">
        <v>432</v>
      </c>
      <c r="AD179" s="158" t="s">
        <v>172</v>
      </c>
      <c r="AE179" s="158" t="s">
        <v>58</v>
      </c>
      <c r="AF179" s="158" t="s">
        <v>77</v>
      </c>
      <c r="AG179" s="158" t="s">
        <v>209</v>
      </c>
      <c r="AH179" s="158" t="s">
        <v>58</v>
      </c>
      <c r="AI179" s="158" t="s">
        <v>77</v>
      </c>
      <c r="AJ179" s="158" t="s">
        <v>209</v>
      </c>
      <c r="AK179" s="158">
        <v>185</v>
      </c>
      <c r="AL179" s="158"/>
      <c r="AM179" s="158">
        <v>-45</v>
      </c>
      <c r="AN179" s="158">
        <v>170</v>
      </c>
      <c r="AO179" s="158" t="s">
        <v>433</v>
      </c>
      <c r="AP179" s="9" t="s">
        <v>434</v>
      </c>
    </row>
    <row r="180" spans="1:42" x14ac:dyDescent="0.25">
      <c r="A180" s="165" t="s">
        <v>42</v>
      </c>
      <c r="B180" s="166" t="s">
        <v>119</v>
      </c>
      <c r="C180" s="195" t="s">
        <v>435</v>
      </c>
      <c r="D180" s="196" t="s">
        <v>436</v>
      </c>
      <c r="E180" s="41" t="s">
        <v>437</v>
      </c>
      <c r="F180" s="158" t="s">
        <v>73</v>
      </c>
      <c r="G180" s="158" t="s">
        <v>86</v>
      </c>
      <c r="H180" s="158" t="s">
        <v>68</v>
      </c>
      <c r="I180" s="158" t="s">
        <v>203</v>
      </c>
      <c r="J180" s="158">
        <v>12</v>
      </c>
      <c r="K180" s="158">
        <f t="shared" si="41"/>
        <v>12</v>
      </c>
      <c r="L180" s="158"/>
      <c r="M180" s="158" t="s">
        <v>52</v>
      </c>
      <c r="N180" s="158">
        <v>22.11</v>
      </c>
      <c r="O180" s="158">
        <v>3.42</v>
      </c>
      <c r="P180" s="158" t="s">
        <v>53</v>
      </c>
      <c r="Q180" s="158">
        <f t="shared" si="42"/>
        <v>22.11</v>
      </c>
      <c r="R180" s="158">
        <f t="shared" si="43"/>
        <v>3.42</v>
      </c>
      <c r="S180" s="158">
        <v>6.93</v>
      </c>
      <c r="T180" s="158">
        <v>0.97</v>
      </c>
      <c r="U180" t="s">
        <v>54</v>
      </c>
      <c r="V180" s="158">
        <f t="shared" si="44"/>
        <v>6.93</v>
      </c>
      <c r="W180" s="158">
        <f t="shared" si="45"/>
        <v>0.97</v>
      </c>
      <c r="X180" s="158">
        <f t="shared" si="46"/>
        <v>0.31343283582089554</v>
      </c>
      <c r="Y180" s="158" t="s">
        <v>55</v>
      </c>
      <c r="Z180" s="158">
        <v>96</v>
      </c>
      <c r="AA180" s="158" t="s">
        <v>431</v>
      </c>
      <c r="AB180" s="158">
        <v>9</v>
      </c>
      <c r="AC180" s="158" t="s">
        <v>432</v>
      </c>
      <c r="AD180" s="158" t="s">
        <v>172</v>
      </c>
      <c r="AE180" s="158" t="s">
        <v>58</v>
      </c>
      <c r="AF180" s="158" t="s">
        <v>77</v>
      </c>
      <c r="AG180" s="158" t="s">
        <v>209</v>
      </c>
      <c r="AH180" s="158" t="s">
        <v>58</v>
      </c>
      <c r="AI180" s="158" t="s">
        <v>77</v>
      </c>
      <c r="AJ180" s="158" t="s">
        <v>209</v>
      </c>
      <c r="AK180" s="158">
        <v>185</v>
      </c>
      <c r="AL180" s="158"/>
      <c r="AM180" s="158">
        <v>-45</v>
      </c>
      <c r="AN180" s="158">
        <v>170</v>
      </c>
      <c r="AO180" s="158" t="s">
        <v>433</v>
      </c>
      <c r="AP180" s="9" t="s">
        <v>434</v>
      </c>
    </row>
    <row r="181" spans="1:42" x14ac:dyDescent="0.25">
      <c r="A181" s="159" t="s">
        <v>80</v>
      </c>
      <c r="B181" s="171" t="s">
        <v>438</v>
      </c>
      <c r="C181" s="197" t="s">
        <v>439</v>
      </c>
      <c r="D181" s="198" t="s">
        <v>440</v>
      </c>
      <c r="E181" s="85" t="s">
        <v>441</v>
      </c>
      <c r="F181" s="158" t="s">
        <v>97</v>
      </c>
      <c r="G181" s="158" t="s">
        <v>86</v>
      </c>
      <c r="H181" s="158" t="s">
        <v>68</v>
      </c>
      <c r="I181" s="158" t="s">
        <v>203</v>
      </c>
      <c r="J181" s="158">
        <v>12</v>
      </c>
      <c r="K181" s="158">
        <f t="shared" si="41"/>
        <v>12</v>
      </c>
      <c r="L181" s="158"/>
      <c r="M181" s="158" t="s">
        <v>52</v>
      </c>
      <c r="N181" s="158">
        <v>9.09</v>
      </c>
      <c r="O181" s="158">
        <v>1.64</v>
      </c>
      <c r="P181" s="158" t="s">
        <v>53</v>
      </c>
      <c r="Q181" s="158">
        <f t="shared" si="42"/>
        <v>9.09</v>
      </c>
      <c r="R181" s="158">
        <f t="shared" si="43"/>
        <v>1.64</v>
      </c>
      <c r="S181" s="158">
        <v>2.06</v>
      </c>
      <c r="T181" s="158">
        <v>7.0000000000000007E-2</v>
      </c>
      <c r="U181" t="s">
        <v>54</v>
      </c>
      <c r="V181" s="158">
        <f t="shared" si="44"/>
        <v>2.06</v>
      </c>
      <c r="W181" s="158">
        <f t="shared" si="45"/>
        <v>7.0000000000000007E-2</v>
      </c>
      <c r="X181" s="158">
        <f t="shared" si="46"/>
        <v>0.22662266226622663</v>
      </c>
      <c r="Y181" s="158" t="s">
        <v>55</v>
      </c>
      <c r="Z181" s="158">
        <v>96</v>
      </c>
      <c r="AA181" s="158" t="s">
        <v>431</v>
      </c>
      <c r="AB181" s="158">
        <v>9</v>
      </c>
      <c r="AC181" s="158" t="s">
        <v>432</v>
      </c>
      <c r="AD181" s="158" t="s">
        <v>172</v>
      </c>
      <c r="AE181" s="158" t="s">
        <v>58</v>
      </c>
      <c r="AF181" s="158" t="s">
        <v>77</v>
      </c>
      <c r="AG181" s="158" t="s">
        <v>209</v>
      </c>
      <c r="AH181" s="158" t="s">
        <v>58</v>
      </c>
      <c r="AI181" s="158" t="s">
        <v>77</v>
      </c>
      <c r="AJ181" s="158" t="s">
        <v>209</v>
      </c>
      <c r="AK181" s="158">
        <v>185</v>
      </c>
      <c r="AL181" s="158"/>
      <c r="AM181" s="158">
        <v>-45</v>
      </c>
      <c r="AN181" s="158">
        <v>170</v>
      </c>
      <c r="AO181" s="158" t="s">
        <v>433</v>
      </c>
      <c r="AP181" s="9" t="s">
        <v>434</v>
      </c>
    </row>
    <row r="182" spans="1:42" x14ac:dyDescent="0.25">
      <c r="A182" s="159" t="s">
        <v>80</v>
      </c>
      <c r="B182" s="171" t="s">
        <v>438</v>
      </c>
      <c r="C182" s="197" t="s">
        <v>439</v>
      </c>
      <c r="D182" s="198" t="s">
        <v>440</v>
      </c>
      <c r="E182" s="85" t="s">
        <v>441</v>
      </c>
      <c r="F182" s="158" t="s">
        <v>97</v>
      </c>
      <c r="G182" s="158" t="s">
        <v>86</v>
      </c>
      <c r="H182" s="158" t="s">
        <v>68</v>
      </c>
      <c r="I182" s="158" t="s">
        <v>207</v>
      </c>
      <c r="J182" s="158">
        <v>12</v>
      </c>
      <c r="K182" s="158">
        <f t="shared" si="41"/>
        <v>12</v>
      </c>
      <c r="L182" s="158"/>
      <c r="M182" s="158" t="s">
        <v>52</v>
      </c>
      <c r="N182" s="158">
        <v>9.42</v>
      </c>
      <c r="O182" s="158">
        <v>5.97</v>
      </c>
      <c r="P182" s="158" t="s">
        <v>53</v>
      </c>
      <c r="Q182" s="158">
        <f t="shared" si="42"/>
        <v>9.42</v>
      </c>
      <c r="R182" s="158">
        <f t="shared" si="43"/>
        <v>5.97</v>
      </c>
      <c r="S182" s="158">
        <v>2.3199999999999998</v>
      </c>
      <c r="T182" s="158">
        <v>0.47</v>
      </c>
      <c r="U182" t="s">
        <v>54</v>
      </c>
      <c r="V182" s="158">
        <f t="shared" si="44"/>
        <v>2.3199999999999998</v>
      </c>
      <c r="W182" s="158">
        <f t="shared" si="45"/>
        <v>0.47</v>
      </c>
      <c r="X182" s="158">
        <f t="shared" si="46"/>
        <v>0.2462845010615711</v>
      </c>
      <c r="Y182" s="158" t="s">
        <v>55</v>
      </c>
      <c r="Z182" s="158">
        <v>96</v>
      </c>
      <c r="AA182" s="158" t="s">
        <v>431</v>
      </c>
      <c r="AB182" s="158">
        <v>9</v>
      </c>
      <c r="AC182" s="158" t="s">
        <v>432</v>
      </c>
      <c r="AD182" s="158" t="s">
        <v>172</v>
      </c>
      <c r="AE182" s="158" t="s">
        <v>58</v>
      </c>
      <c r="AF182" s="158" t="s">
        <v>77</v>
      </c>
      <c r="AG182" s="158" t="s">
        <v>209</v>
      </c>
      <c r="AH182" s="158" t="s">
        <v>58</v>
      </c>
      <c r="AI182" s="158" t="s">
        <v>77</v>
      </c>
      <c r="AJ182" s="158" t="s">
        <v>209</v>
      </c>
      <c r="AK182" s="158">
        <v>185</v>
      </c>
      <c r="AL182" s="158"/>
      <c r="AM182" s="158">
        <v>-45</v>
      </c>
      <c r="AN182" s="158">
        <v>170</v>
      </c>
      <c r="AO182" s="158" t="s">
        <v>433</v>
      </c>
      <c r="AP182" s="9" t="s">
        <v>434</v>
      </c>
    </row>
    <row r="183" spans="1:42" x14ac:dyDescent="0.25">
      <c r="A183" s="165" t="s">
        <v>42</v>
      </c>
      <c r="B183" s="185" t="s">
        <v>442</v>
      </c>
      <c r="C183" s="183" t="s">
        <v>443</v>
      </c>
      <c r="D183" s="166" t="s">
        <v>444</v>
      </c>
      <c r="E183" s="42" t="s">
        <v>445</v>
      </c>
      <c r="F183" s="158" t="s">
        <v>97</v>
      </c>
      <c r="G183" s="158" t="s">
        <v>86</v>
      </c>
      <c r="H183" s="158" t="s">
        <v>68</v>
      </c>
      <c r="I183" s="158" t="s">
        <v>207</v>
      </c>
      <c r="J183" s="158">
        <v>12</v>
      </c>
      <c r="K183" s="158">
        <f t="shared" si="41"/>
        <v>12</v>
      </c>
      <c r="L183" s="158"/>
      <c r="M183" s="158" t="s">
        <v>52</v>
      </c>
      <c r="N183" s="158">
        <v>20.239999999999998</v>
      </c>
      <c r="O183" s="158">
        <v>10.37</v>
      </c>
      <c r="P183" s="158" t="s">
        <v>53</v>
      </c>
      <c r="Q183" s="158">
        <f t="shared" si="42"/>
        <v>20.239999999999998</v>
      </c>
      <c r="R183" s="158">
        <f t="shared" si="43"/>
        <v>10.37</v>
      </c>
      <c r="S183" s="158">
        <v>6.43</v>
      </c>
      <c r="T183" s="158">
        <v>2.2400000000000002</v>
      </c>
      <c r="U183" t="s">
        <v>54</v>
      </c>
      <c r="V183" s="158">
        <f t="shared" si="44"/>
        <v>6.43</v>
      </c>
      <c r="W183" s="158">
        <f t="shared" si="45"/>
        <v>2.2400000000000002</v>
      </c>
      <c r="X183" s="158">
        <f t="shared" si="46"/>
        <v>0.31768774703557312</v>
      </c>
      <c r="Y183" s="158" t="s">
        <v>55</v>
      </c>
      <c r="Z183" s="158">
        <v>96</v>
      </c>
      <c r="AA183" s="158" t="s">
        <v>431</v>
      </c>
      <c r="AB183" s="158">
        <v>9</v>
      </c>
      <c r="AC183" s="158" t="s">
        <v>432</v>
      </c>
      <c r="AD183" s="158" t="s">
        <v>172</v>
      </c>
      <c r="AE183" s="158" t="s">
        <v>58</v>
      </c>
      <c r="AF183" s="158" t="s">
        <v>77</v>
      </c>
      <c r="AG183" s="158" t="s">
        <v>209</v>
      </c>
      <c r="AH183" s="158" t="s">
        <v>58</v>
      </c>
      <c r="AI183" s="158" t="s">
        <v>77</v>
      </c>
      <c r="AJ183" s="158" t="s">
        <v>209</v>
      </c>
      <c r="AK183" s="158">
        <v>185</v>
      </c>
      <c r="AL183" s="158"/>
      <c r="AM183" s="158">
        <v>-45</v>
      </c>
      <c r="AN183" s="158">
        <v>170</v>
      </c>
      <c r="AO183" s="158" t="s">
        <v>433</v>
      </c>
      <c r="AP183" s="3" t="s">
        <v>434</v>
      </c>
    </row>
    <row r="184" spans="1:42" x14ac:dyDescent="0.25">
      <c r="A184" s="165" t="s">
        <v>42</v>
      </c>
      <c r="B184" s="185" t="s">
        <v>442</v>
      </c>
      <c r="C184" s="183" t="s">
        <v>443</v>
      </c>
      <c r="D184" s="166" t="s">
        <v>444</v>
      </c>
      <c r="E184" s="42" t="s">
        <v>445</v>
      </c>
      <c r="F184" s="158" t="s">
        <v>97</v>
      </c>
      <c r="G184" s="158" t="s">
        <v>86</v>
      </c>
      <c r="H184" s="158" t="s">
        <v>68</v>
      </c>
      <c r="I184" s="158" t="s">
        <v>203</v>
      </c>
      <c r="J184" s="158">
        <v>12</v>
      </c>
      <c r="K184" s="158">
        <f t="shared" si="41"/>
        <v>12</v>
      </c>
      <c r="L184" s="158"/>
      <c r="M184" s="158" t="s">
        <v>52</v>
      </c>
      <c r="N184" s="158">
        <v>5.86</v>
      </c>
      <c r="O184" s="158">
        <v>2.88</v>
      </c>
      <c r="P184" s="158" t="s">
        <v>53</v>
      </c>
      <c r="Q184" s="158">
        <f t="shared" si="42"/>
        <v>5.86</v>
      </c>
      <c r="R184" s="158">
        <f t="shared" si="43"/>
        <v>2.88</v>
      </c>
      <c r="S184" s="158">
        <v>13.13</v>
      </c>
      <c r="T184" s="158">
        <v>1.44</v>
      </c>
      <c r="U184" t="s">
        <v>54</v>
      </c>
      <c r="V184" s="158">
        <f t="shared" si="44"/>
        <v>13.13</v>
      </c>
      <c r="W184" s="158">
        <f t="shared" si="45"/>
        <v>1.44</v>
      </c>
      <c r="X184" s="158">
        <f t="shared" si="46"/>
        <v>2.2406143344709899</v>
      </c>
      <c r="Y184" s="158" t="s">
        <v>55</v>
      </c>
      <c r="Z184" s="158">
        <v>96</v>
      </c>
      <c r="AA184" s="158" t="s">
        <v>431</v>
      </c>
      <c r="AB184" s="158">
        <v>9</v>
      </c>
      <c r="AC184" s="158" t="s">
        <v>432</v>
      </c>
      <c r="AD184" s="158" t="s">
        <v>172</v>
      </c>
      <c r="AE184" s="158" t="s">
        <v>58</v>
      </c>
      <c r="AF184" s="158" t="s">
        <v>77</v>
      </c>
      <c r="AG184" s="158" t="s">
        <v>209</v>
      </c>
      <c r="AH184" s="158" t="s">
        <v>58</v>
      </c>
      <c r="AI184" s="158" t="s">
        <v>77</v>
      </c>
      <c r="AJ184" s="158" t="s">
        <v>209</v>
      </c>
      <c r="AK184" s="158">
        <v>185</v>
      </c>
      <c r="AL184" s="158"/>
      <c r="AM184" s="158">
        <v>-45</v>
      </c>
      <c r="AN184" s="158">
        <v>170</v>
      </c>
      <c r="AO184" s="158" t="s">
        <v>433</v>
      </c>
      <c r="AP184" s="9" t="s">
        <v>434</v>
      </c>
    </row>
    <row r="185" spans="1:42" x14ac:dyDescent="0.25">
      <c r="A185" s="172" t="s">
        <v>109</v>
      </c>
      <c r="B185" s="191" t="s">
        <v>274</v>
      </c>
      <c r="C185" s="163" t="s">
        <v>446</v>
      </c>
      <c r="D185" s="175" t="s">
        <v>447</v>
      </c>
      <c r="E185" s="32" t="s">
        <v>448</v>
      </c>
      <c r="F185" s="158" t="s">
        <v>97</v>
      </c>
      <c r="G185" s="158" t="s">
        <v>86</v>
      </c>
      <c r="H185" s="158" t="s">
        <v>49</v>
      </c>
      <c r="I185" s="158" t="s">
        <v>55</v>
      </c>
      <c r="J185" s="158">
        <v>27</v>
      </c>
      <c r="K185" s="158">
        <f t="shared" si="41"/>
        <v>27</v>
      </c>
      <c r="L185" s="158"/>
      <c r="M185" s="158" t="s">
        <v>52</v>
      </c>
      <c r="N185" s="158">
        <v>2.19</v>
      </c>
      <c r="O185" s="158" t="s">
        <v>55</v>
      </c>
      <c r="P185" s="158" t="s">
        <v>53</v>
      </c>
      <c r="Q185" s="158">
        <f t="shared" si="42"/>
        <v>2.19</v>
      </c>
      <c r="R185" s="158" t="str">
        <f t="shared" si="43"/>
        <v>NA</v>
      </c>
      <c r="S185" s="158">
        <v>78.66</v>
      </c>
      <c r="T185" s="158" t="s">
        <v>55</v>
      </c>
      <c r="U185" t="s">
        <v>54</v>
      </c>
      <c r="V185" s="158">
        <f t="shared" si="44"/>
        <v>78.66</v>
      </c>
      <c r="W185" s="158" t="str">
        <f t="shared" si="45"/>
        <v>NA</v>
      </c>
      <c r="X185" s="158">
        <f t="shared" si="46"/>
        <v>35.917808219178085</v>
      </c>
      <c r="Y185" s="158" t="s">
        <v>55</v>
      </c>
      <c r="Z185" s="158">
        <v>60</v>
      </c>
      <c r="AA185" s="158" t="s">
        <v>56</v>
      </c>
      <c r="AB185" s="158">
        <v>10</v>
      </c>
      <c r="AC185" s="158" t="s">
        <v>154</v>
      </c>
      <c r="AD185" s="158" t="s">
        <v>172</v>
      </c>
      <c r="AE185" s="158" t="s">
        <v>60</v>
      </c>
      <c r="AF185" s="158" t="s">
        <v>173</v>
      </c>
      <c r="AG185" s="158" t="s">
        <v>174</v>
      </c>
      <c r="AH185" s="158" t="s">
        <v>58</v>
      </c>
      <c r="AI185" s="158" t="s">
        <v>77</v>
      </c>
      <c r="AJ185" s="158" t="s">
        <v>209</v>
      </c>
      <c r="AK185" s="158">
        <v>800</v>
      </c>
      <c r="AL185" s="158"/>
      <c r="AM185" s="158">
        <v>15</v>
      </c>
      <c r="AN185" s="158">
        <v>73</v>
      </c>
      <c r="AO185" s="158" t="s">
        <v>449</v>
      </c>
      <c r="AP185" s="8" t="s">
        <v>450</v>
      </c>
    </row>
    <row r="186" spans="1:42" x14ac:dyDescent="0.25">
      <c r="A186" s="165" t="s">
        <v>42</v>
      </c>
      <c r="B186" s="184" t="s">
        <v>43</v>
      </c>
      <c r="C186" s="71" t="s">
        <v>44</v>
      </c>
      <c r="D186" s="185" t="s">
        <v>189</v>
      </c>
      <c r="E186" s="43" t="s">
        <v>451</v>
      </c>
      <c r="F186" s="158" t="s">
        <v>47</v>
      </c>
      <c r="G186" s="158" t="s">
        <v>86</v>
      </c>
      <c r="H186" s="158" t="s">
        <v>49</v>
      </c>
      <c r="I186" s="158" t="s">
        <v>55</v>
      </c>
      <c r="J186" s="158">
        <v>27</v>
      </c>
      <c r="K186" s="158">
        <f t="shared" si="41"/>
        <v>27</v>
      </c>
      <c r="L186" s="158"/>
      <c r="M186" s="158" t="s">
        <v>52</v>
      </c>
      <c r="N186" s="158">
        <v>2.06</v>
      </c>
      <c r="O186" s="158" t="s">
        <v>55</v>
      </c>
      <c r="P186" s="158" t="s">
        <v>53</v>
      </c>
      <c r="Q186" s="158">
        <f t="shared" si="42"/>
        <v>2.06</v>
      </c>
      <c r="R186" s="158" t="str">
        <f t="shared" si="43"/>
        <v>NA</v>
      </c>
      <c r="S186" s="158">
        <v>46.74</v>
      </c>
      <c r="T186" s="158" t="s">
        <v>55</v>
      </c>
      <c r="U186" t="s">
        <v>54</v>
      </c>
      <c r="V186" s="158">
        <f t="shared" si="44"/>
        <v>46.74</v>
      </c>
      <c r="W186" s="158" t="str">
        <f t="shared" si="45"/>
        <v>NA</v>
      </c>
      <c r="X186" s="158">
        <f t="shared" si="46"/>
        <v>22.689320388349515</v>
      </c>
      <c r="Y186" s="158" t="s">
        <v>55</v>
      </c>
      <c r="Z186" s="158">
        <v>60</v>
      </c>
      <c r="AA186" s="158" t="s">
        <v>56</v>
      </c>
      <c r="AB186" s="158">
        <v>10</v>
      </c>
      <c r="AC186" s="158" t="s">
        <v>154</v>
      </c>
      <c r="AD186" s="158" t="s">
        <v>172</v>
      </c>
      <c r="AE186" s="158" t="s">
        <v>60</v>
      </c>
      <c r="AF186" s="158" t="s">
        <v>173</v>
      </c>
      <c r="AG186" s="158" t="s">
        <v>174</v>
      </c>
      <c r="AH186" s="158" t="s">
        <v>58</v>
      </c>
      <c r="AI186" s="158" t="s">
        <v>77</v>
      </c>
      <c r="AJ186" s="158" t="s">
        <v>209</v>
      </c>
      <c r="AK186" s="158">
        <v>800</v>
      </c>
      <c r="AL186" s="158"/>
      <c r="AM186" s="158">
        <v>15</v>
      </c>
      <c r="AN186" s="158">
        <v>73</v>
      </c>
      <c r="AO186" s="158" t="s">
        <v>449</v>
      </c>
      <c r="AP186" s="1" t="s">
        <v>450</v>
      </c>
    </row>
    <row r="187" spans="1:42" x14ac:dyDescent="0.25">
      <c r="A187" s="165" t="s">
        <v>42</v>
      </c>
      <c r="B187" s="184" t="s">
        <v>43</v>
      </c>
      <c r="C187" s="71" t="s">
        <v>44</v>
      </c>
      <c r="D187" s="183" t="s">
        <v>45</v>
      </c>
      <c r="E187" s="42" t="s">
        <v>452</v>
      </c>
      <c r="F187" s="158" t="s">
        <v>47</v>
      </c>
      <c r="G187" s="158" t="s">
        <v>86</v>
      </c>
      <c r="H187" s="158" t="s">
        <v>49</v>
      </c>
      <c r="I187" s="158" t="s">
        <v>55</v>
      </c>
      <c r="J187" s="158">
        <v>27</v>
      </c>
      <c r="K187" s="158">
        <f t="shared" si="41"/>
        <v>27</v>
      </c>
      <c r="L187" s="158"/>
      <c r="M187" s="158" t="s">
        <v>52</v>
      </c>
      <c r="N187" s="158">
        <v>0.57999999999999996</v>
      </c>
      <c r="O187" s="158" t="s">
        <v>55</v>
      </c>
      <c r="P187" s="158" t="s">
        <v>53</v>
      </c>
      <c r="Q187" s="158">
        <f t="shared" si="42"/>
        <v>0.57999999999999996</v>
      </c>
      <c r="R187" s="158" t="str">
        <f t="shared" si="43"/>
        <v>NA</v>
      </c>
      <c r="S187" s="158">
        <v>18.03</v>
      </c>
      <c r="T187" s="158" t="s">
        <v>55</v>
      </c>
      <c r="U187" t="s">
        <v>54</v>
      </c>
      <c r="V187" s="158">
        <f t="shared" si="44"/>
        <v>18.03</v>
      </c>
      <c r="W187" s="158" t="str">
        <f t="shared" si="45"/>
        <v>NA</v>
      </c>
      <c r="X187" s="158">
        <f t="shared" si="46"/>
        <v>31.08620689655173</v>
      </c>
      <c r="Y187" s="158" t="s">
        <v>55</v>
      </c>
      <c r="Z187" s="158">
        <v>60</v>
      </c>
      <c r="AA187" s="158" t="s">
        <v>56</v>
      </c>
      <c r="AB187" s="158">
        <v>10</v>
      </c>
      <c r="AC187" s="158" t="s">
        <v>154</v>
      </c>
      <c r="AD187" s="158" t="s">
        <v>172</v>
      </c>
      <c r="AE187" s="158" t="s">
        <v>60</v>
      </c>
      <c r="AF187" s="158" t="s">
        <v>173</v>
      </c>
      <c r="AG187" s="158" t="s">
        <v>174</v>
      </c>
      <c r="AH187" s="158" t="s">
        <v>58</v>
      </c>
      <c r="AI187" s="158" t="s">
        <v>77</v>
      </c>
      <c r="AJ187" s="158" t="s">
        <v>209</v>
      </c>
      <c r="AK187" s="158">
        <v>800</v>
      </c>
      <c r="AL187" s="158"/>
      <c r="AM187" s="158">
        <v>15</v>
      </c>
      <c r="AN187" s="158">
        <v>73</v>
      </c>
      <c r="AO187" s="158" t="s">
        <v>449</v>
      </c>
      <c r="AP187" s="8" t="s">
        <v>450</v>
      </c>
    </row>
    <row r="188" spans="1:42" x14ac:dyDescent="0.25">
      <c r="A188" s="159" t="s">
        <v>80</v>
      </c>
      <c r="B188" s="168" t="s">
        <v>199</v>
      </c>
      <c r="C188" s="187" t="s">
        <v>213</v>
      </c>
      <c r="D188" s="169" t="s">
        <v>453</v>
      </c>
      <c r="E188" s="85" t="s">
        <v>454</v>
      </c>
      <c r="F188" s="158" t="s">
        <v>97</v>
      </c>
      <c r="G188" s="158" t="s">
        <v>86</v>
      </c>
      <c r="H188" s="158" t="s">
        <v>49</v>
      </c>
      <c r="I188" s="158" t="s">
        <v>55</v>
      </c>
      <c r="J188" s="158">
        <v>27</v>
      </c>
      <c r="K188" s="158">
        <f t="shared" si="41"/>
        <v>27</v>
      </c>
      <c r="L188" s="158"/>
      <c r="M188" s="158" t="s">
        <v>52</v>
      </c>
      <c r="N188" s="158">
        <v>3.06</v>
      </c>
      <c r="O188" s="158" t="s">
        <v>55</v>
      </c>
      <c r="P188" s="158" t="s">
        <v>53</v>
      </c>
      <c r="Q188" s="158">
        <f t="shared" si="42"/>
        <v>3.06</v>
      </c>
      <c r="R188" s="158" t="str">
        <f t="shared" si="43"/>
        <v>NA</v>
      </c>
      <c r="S188" s="158">
        <v>28.47</v>
      </c>
      <c r="T188" s="158" t="s">
        <v>55</v>
      </c>
      <c r="U188" t="s">
        <v>54</v>
      </c>
      <c r="V188" s="158">
        <f t="shared" si="44"/>
        <v>28.47</v>
      </c>
      <c r="W188" s="158" t="str">
        <f t="shared" si="45"/>
        <v>NA</v>
      </c>
      <c r="X188" s="158">
        <f t="shared" si="46"/>
        <v>9.3039215686274499</v>
      </c>
      <c r="Y188" s="158" t="s">
        <v>55</v>
      </c>
      <c r="Z188" s="158">
        <v>60</v>
      </c>
      <c r="AA188" s="158" t="s">
        <v>56</v>
      </c>
      <c r="AB188" s="158">
        <v>10</v>
      </c>
      <c r="AC188" s="158" t="s">
        <v>154</v>
      </c>
      <c r="AD188" s="158" t="s">
        <v>172</v>
      </c>
      <c r="AE188" s="158" t="s">
        <v>60</v>
      </c>
      <c r="AF188" s="158" t="s">
        <v>173</v>
      </c>
      <c r="AG188" s="158" t="s">
        <v>174</v>
      </c>
      <c r="AH188" s="158" t="s">
        <v>58</v>
      </c>
      <c r="AI188" s="158" t="s">
        <v>77</v>
      </c>
      <c r="AJ188" s="158" t="s">
        <v>209</v>
      </c>
      <c r="AK188" s="158">
        <v>800</v>
      </c>
      <c r="AL188" s="158"/>
      <c r="AM188" s="158">
        <v>10</v>
      </c>
      <c r="AN188" s="158">
        <v>73</v>
      </c>
      <c r="AO188" s="158" t="s">
        <v>449</v>
      </c>
      <c r="AP188" s="8" t="s">
        <v>450</v>
      </c>
    </row>
    <row r="189" spans="1:42" x14ac:dyDescent="0.25">
      <c r="A189" s="172" t="s">
        <v>109</v>
      </c>
      <c r="B189" s="173" t="s">
        <v>147</v>
      </c>
      <c r="C189" s="163" t="s">
        <v>151</v>
      </c>
      <c r="D189" s="176" t="s">
        <v>152</v>
      </c>
      <c r="E189" s="37" t="s">
        <v>428</v>
      </c>
      <c r="F189" s="158" t="s">
        <v>85</v>
      </c>
      <c r="G189" s="158" t="s">
        <v>86</v>
      </c>
      <c r="H189" s="158" t="s">
        <v>49</v>
      </c>
      <c r="I189" s="158" t="s">
        <v>55</v>
      </c>
      <c r="J189" s="158">
        <v>27</v>
      </c>
      <c r="K189" s="158">
        <f t="shared" si="41"/>
        <v>27</v>
      </c>
      <c r="L189" s="158"/>
      <c r="M189" s="158" t="s">
        <v>52</v>
      </c>
      <c r="N189" s="158">
        <v>0.46</v>
      </c>
      <c r="O189" s="158" t="s">
        <v>55</v>
      </c>
      <c r="P189" s="158" t="s">
        <v>53</v>
      </c>
      <c r="Q189" s="158">
        <f t="shared" si="42"/>
        <v>0.46</v>
      </c>
      <c r="R189" s="158" t="str">
        <f t="shared" si="43"/>
        <v>NA</v>
      </c>
      <c r="S189" s="158">
        <v>23.51</v>
      </c>
      <c r="T189" s="158" t="s">
        <v>55</v>
      </c>
      <c r="U189" t="s">
        <v>54</v>
      </c>
      <c r="V189" s="158">
        <f t="shared" si="44"/>
        <v>23.51</v>
      </c>
      <c r="W189" s="158" t="str">
        <f t="shared" si="45"/>
        <v>NA</v>
      </c>
      <c r="X189" s="158">
        <f t="shared" si="46"/>
        <v>51.108695652173914</v>
      </c>
      <c r="Y189" s="158" t="s">
        <v>55</v>
      </c>
      <c r="Z189" s="158">
        <v>60</v>
      </c>
      <c r="AA189" s="158" t="s">
        <v>56</v>
      </c>
      <c r="AB189" s="158">
        <v>10</v>
      </c>
      <c r="AC189" s="158" t="s">
        <v>154</v>
      </c>
      <c r="AD189" s="158" t="s">
        <v>172</v>
      </c>
      <c r="AE189" s="158" t="s">
        <v>60</v>
      </c>
      <c r="AF189" s="158" t="s">
        <v>173</v>
      </c>
      <c r="AG189" s="158" t="s">
        <v>174</v>
      </c>
      <c r="AH189" s="158" t="s">
        <v>58</v>
      </c>
      <c r="AI189" s="158" t="s">
        <v>77</v>
      </c>
      <c r="AJ189" s="158" t="s">
        <v>209</v>
      </c>
      <c r="AK189" s="158">
        <v>800</v>
      </c>
      <c r="AL189" s="158"/>
      <c r="AM189" s="158">
        <v>10</v>
      </c>
      <c r="AN189" s="158">
        <v>73</v>
      </c>
      <c r="AO189" s="158" t="s">
        <v>449</v>
      </c>
      <c r="AP189" s="8" t="s">
        <v>450</v>
      </c>
    </row>
    <row r="190" spans="1:42" x14ac:dyDescent="0.25">
      <c r="A190" s="165" t="s">
        <v>42</v>
      </c>
      <c r="B190" s="184" t="s">
        <v>43</v>
      </c>
      <c r="C190" s="71" t="s">
        <v>44</v>
      </c>
      <c r="D190" s="185" t="s">
        <v>189</v>
      </c>
      <c r="E190" s="43" t="s">
        <v>451</v>
      </c>
      <c r="F190" s="158" t="s">
        <v>47</v>
      </c>
      <c r="G190" t="s">
        <v>455</v>
      </c>
      <c r="H190" t="s">
        <v>68</v>
      </c>
      <c r="I190" t="s">
        <v>55</v>
      </c>
      <c r="J190">
        <v>27</v>
      </c>
      <c r="K190">
        <f t="shared" si="41"/>
        <v>27</v>
      </c>
      <c r="M190" s="158" t="s">
        <v>52</v>
      </c>
      <c r="N190">
        <v>24</v>
      </c>
      <c r="O190" t="s">
        <v>55</v>
      </c>
      <c r="P190" s="158" t="s">
        <v>53</v>
      </c>
      <c r="Q190" s="158">
        <f t="shared" si="42"/>
        <v>24</v>
      </c>
      <c r="R190" s="158" t="str">
        <f t="shared" si="43"/>
        <v>NA</v>
      </c>
      <c r="S190">
        <v>102.6</v>
      </c>
      <c r="T190" t="s">
        <v>55</v>
      </c>
      <c r="U190" t="s">
        <v>54</v>
      </c>
      <c r="V190" s="158">
        <f t="shared" si="44"/>
        <v>102.6</v>
      </c>
      <c r="W190" s="158" t="str">
        <f t="shared" si="45"/>
        <v>NA</v>
      </c>
      <c r="X190" s="158">
        <f t="shared" si="46"/>
        <v>4.2749999999999995</v>
      </c>
      <c r="Y190" s="158" t="s">
        <v>55</v>
      </c>
      <c r="Z190" s="158">
        <v>60</v>
      </c>
      <c r="AA190" s="158" t="s">
        <v>56</v>
      </c>
      <c r="AB190" s="158">
        <v>10</v>
      </c>
      <c r="AC190" s="158" t="s">
        <v>154</v>
      </c>
      <c r="AD190" s="158" t="s">
        <v>172</v>
      </c>
      <c r="AE190" s="158" t="s">
        <v>60</v>
      </c>
      <c r="AF190" s="158" t="s">
        <v>173</v>
      </c>
      <c r="AG190" s="158" t="s">
        <v>174</v>
      </c>
      <c r="AH190" s="158" t="s">
        <v>58</v>
      </c>
      <c r="AI190" s="158" t="s">
        <v>77</v>
      </c>
      <c r="AJ190" s="158" t="s">
        <v>209</v>
      </c>
      <c r="AK190" s="158">
        <v>800</v>
      </c>
      <c r="AL190" s="158"/>
      <c r="AM190" s="158">
        <v>15</v>
      </c>
      <c r="AN190" s="158">
        <v>73</v>
      </c>
      <c r="AO190" s="158" t="s">
        <v>456</v>
      </c>
      <c r="AP190" s="1" t="s">
        <v>457</v>
      </c>
    </row>
    <row r="191" spans="1:42" x14ac:dyDescent="0.25">
      <c r="A191" s="165" t="s">
        <v>42</v>
      </c>
      <c r="B191" s="184" t="s">
        <v>43</v>
      </c>
      <c r="C191" s="71" t="s">
        <v>44</v>
      </c>
      <c r="D191" s="185" t="s">
        <v>189</v>
      </c>
      <c r="E191" s="43" t="s">
        <v>451</v>
      </c>
      <c r="F191" s="158" t="s">
        <v>47</v>
      </c>
      <c r="G191" t="s">
        <v>455</v>
      </c>
      <c r="H191" t="s">
        <v>68</v>
      </c>
      <c r="I191" t="s">
        <v>55</v>
      </c>
      <c r="J191">
        <v>27</v>
      </c>
      <c r="K191">
        <f t="shared" si="41"/>
        <v>27</v>
      </c>
      <c r="M191" s="158" t="s">
        <v>52</v>
      </c>
      <c r="N191">
        <v>7.7</v>
      </c>
      <c r="O191" t="s">
        <v>55</v>
      </c>
      <c r="P191" s="158" t="s">
        <v>53</v>
      </c>
      <c r="Q191" s="158">
        <f t="shared" si="42"/>
        <v>7.7</v>
      </c>
      <c r="R191" s="158" t="str">
        <f t="shared" si="43"/>
        <v>NA</v>
      </c>
      <c r="S191">
        <v>105.4</v>
      </c>
      <c r="T191" t="s">
        <v>55</v>
      </c>
      <c r="U191" t="s">
        <v>54</v>
      </c>
      <c r="V191" s="158">
        <f t="shared" si="44"/>
        <v>105.4</v>
      </c>
      <c r="W191" s="158" t="str">
        <f t="shared" si="45"/>
        <v>NA</v>
      </c>
      <c r="X191" s="158">
        <f t="shared" si="46"/>
        <v>13.688311688311689</v>
      </c>
      <c r="Y191" s="158" t="s">
        <v>55</v>
      </c>
      <c r="Z191" s="158">
        <v>60</v>
      </c>
      <c r="AA191" s="158" t="s">
        <v>56</v>
      </c>
      <c r="AB191" s="158">
        <v>10</v>
      </c>
      <c r="AC191" s="158" t="s">
        <v>154</v>
      </c>
      <c r="AD191" s="158" t="s">
        <v>172</v>
      </c>
      <c r="AE191" s="158" t="s">
        <v>60</v>
      </c>
      <c r="AF191" s="158" t="s">
        <v>173</v>
      </c>
      <c r="AG191" s="158" t="s">
        <v>174</v>
      </c>
      <c r="AH191" s="158" t="s">
        <v>58</v>
      </c>
      <c r="AI191" s="158" t="s">
        <v>77</v>
      </c>
      <c r="AJ191" s="158" t="s">
        <v>209</v>
      </c>
      <c r="AK191" s="158">
        <v>800</v>
      </c>
      <c r="AL191" s="158"/>
      <c r="AM191" s="158">
        <v>15</v>
      </c>
      <c r="AN191" s="158">
        <v>73</v>
      </c>
      <c r="AO191" s="158" t="s">
        <v>456</v>
      </c>
      <c r="AP191" s="1" t="s">
        <v>458</v>
      </c>
    </row>
    <row r="192" spans="1:42" x14ac:dyDescent="0.25">
      <c r="A192" s="165" t="s">
        <v>42</v>
      </c>
      <c r="B192" s="184" t="s">
        <v>43</v>
      </c>
      <c r="C192" s="71" t="s">
        <v>44</v>
      </c>
      <c r="D192" s="183" t="s">
        <v>45</v>
      </c>
      <c r="E192" s="42" t="s">
        <v>452</v>
      </c>
      <c r="F192" s="158" t="s">
        <v>47</v>
      </c>
      <c r="G192" t="s">
        <v>455</v>
      </c>
      <c r="H192" t="s">
        <v>68</v>
      </c>
      <c r="I192" t="s">
        <v>55</v>
      </c>
      <c r="J192">
        <v>27</v>
      </c>
      <c r="K192">
        <f t="shared" si="41"/>
        <v>27</v>
      </c>
      <c r="M192" s="158" t="s">
        <v>52</v>
      </c>
      <c r="N192">
        <v>6.7</v>
      </c>
      <c r="O192" t="s">
        <v>55</v>
      </c>
      <c r="P192" s="158" t="s">
        <v>53</v>
      </c>
      <c r="Q192" s="158">
        <f t="shared" si="42"/>
        <v>6.7</v>
      </c>
      <c r="R192" s="158" t="str">
        <f t="shared" si="43"/>
        <v>NA</v>
      </c>
      <c r="S192">
        <v>32.6</v>
      </c>
      <c r="T192" t="s">
        <v>55</v>
      </c>
      <c r="U192" t="s">
        <v>54</v>
      </c>
      <c r="V192" s="158">
        <f t="shared" si="44"/>
        <v>32.6</v>
      </c>
      <c r="W192" s="158" t="str">
        <f t="shared" si="45"/>
        <v>NA</v>
      </c>
      <c r="X192" s="158">
        <f t="shared" si="46"/>
        <v>4.8656716417910451</v>
      </c>
      <c r="Y192" s="158" t="s">
        <v>55</v>
      </c>
      <c r="Z192" s="158">
        <v>60</v>
      </c>
      <c r="AA192" s="158" t="s">
        <v>56</v>
      </c>
      <c r="AB192" s="158">
        <v>10</v>
      </c>
      <c r="AC192" s="158" t="s">
        <v>154</v>
      </c>
      <c r="AD192" s="158" t="s">
        <v>172</v>
      </c>
      <c r="AE192" s="158" t="s">
        <v>60</v>
      </c>
      <c r="AF192" s="158" t="s">
        <v>173</v>
      </c>
      <c r="AG192" s="158" t="s">
        <v>174</v>
      </c>
      <c r="AH192" s="158" t="s">
        <v>58</v>
      </c>
      <c r="AI192" s="158" t="s">
        <v>77</v>
      </c>
      <c r="AJ192" s="158" t="s">
        <v>209</v>
      </c>
      <c r="AK192" s="158">
        <v>800</v>
      </c>
      <c r="AL192" s="158"/>
      <c r="AM192" s="158">
        <v>15</v>
      </c>
      <c r="AN192" s="158">
        <v>73</v>
      </c>
      <c r="AO192" s="158" t="s">
        <v>456</v>
      </c>
      <c r="AP192" s="1" t="s">
        <v>458</v>
      </c>
    </row>
    <row r="193" spans="1:42" x14ac:dyDescent="0.25">
      <c r="A193" s="165" t="s">
        <v>42</v>
      </c>
      <c r="B193" s="184" t="s">
        <v>43</v>
      </c>
      <c r="C193" s="71" t="s">
        <v>44</v>
      </c>
      <c r="D193" s="183" t="s">
        <v>45</v>
      </c>
      <c r="E193" s="42" t="s">
        <v>452</v>
      </c>
      <c r="F193" s="158" t="s">
        <v>47</v>
      </c>
      <c r="G193" t="s">
        <v>455</v>
      </c>
      <c r="H193" t="s">
        <v>68</v>
      </c>
      <c r="I193" t="s">
        <v>55</v>
      </c>
      <c r="J193">
        <v>27</v>
      </c>
      <c r="K193">
        <f t="shared" si="41"/>
        <v>27</v>
      </c>
      <c r="M193" s="158" t="s">
        <v>52</v>
      </c>
      <c r="N193">
        <v>4.4000000000000004</v>
      </c>
      <c r="O193" t="s">
        <v>55</v>
      </c>
      <c r="P193" s="158" t="s">
        <v>53</v>
      </c>
      <c r="Q193" s="158">
        <f t="shared" si="42"/>
        <v>4.4000000000000004</v>
      </c>
      <c r="R193" s="158" t="str">
        <f t="shared" si="43"/>
        <v>NA</v>
      </c>
      <c r="S193">
        <v>34.700000000000003</v>
      </c>
      <c r="T193" t="s">
        <v>55</v>
      </c>
      <c r="U193" t="s">
        <v>54</v>
      </c>
      <c r="V193" s="158">
        <f t="shared" si="44"/>
        <v>34.700000000000003</v>
      </c>
      <c r="W193" s="158" t="str">
        <f t="shared" si="45"/>
        <v>NA</v>
      </c>
      <c r="X193" s="158">
        <f t="shared" si="46"/>
        <v>7.8863636363636367</v>
      </c>
      <c r="Y193" s="158" t="s">
        <v>55</v>
      </c>
      <c r="Z193" s="158">
        <v>60</v>
      </c>
      <c r="AA193" s="158" t="s">
        <v>56</v>
      </c>
      <c r="AB193" s="158">
        <v>10</v>
      </c>
      <c r="AC193" s="158" t="s">
        <v>154</v>
      </c>
      <c r="AD193" s="158" t="s">
        <v>172</v>
      </c>
      <c r="AE193" s="158" t="s">
        <v>60</v>
      </c>
      <c r="AF193" s="158" t="s">
        <v>173</v>
      </c>
      <c r="AG193" s="158" t="s">
        <v>174</v>
      </c>
      <c r="AH193" s="158" t="s">
        <v>58</v>
      </c>
      <c r="AI193" s="158" t="s">
        <v>77</v>
      </c>
      <c r="AJ193" s="158" t="s">
        <v>209</v>
      </c>
      <c r="AK193" s="158">
        <v>800</v>
      </c>
      <c r="AL193" s="158"/>
      <c r="AM193" s="158">
        <v>15</v>
      </c>
      <c r="AN193" s="158">
        <v>73</v>
      </c>
      <c r="AO193" s="158" t="s">
        <v>456</v>
      </c>
      <c r="AP193" s="1" t="s">
        <v>459</v>
      </c>
    </row>
    <row r="194" spans="1:42" x14ac:dyDescent="0.25">
      <c r="A194" s="21" t="s">
        <v>42</v>
      </c>
      <c r="B194" s="20" t="s">
        <v>43</v>
      </c>
      <c r="C194" s="71" t="s">
        <v>44</v>
      </c>
      <c r="D194" s="15" t="s">
        <v>460</v>
      </c>
      <c r="E194" s="90" t="s">
        <v>461</v>
      </c>
      <c r="F194" t="s">
        <v>97</v>
      </c>
      <c r="G194" t="s">
        <v>455</v>
      </c>
      <c r="H194" t="s">
        <v>68</v>
      </c>
      <c r="I194" t="s">
        <v>55</v>
      </c>
      <c r="J194">
        <v>27</v>
      </c>
      <c r="K194">
        <f t="shared" si="41"/>
        <v>27</v>
      </c>
      <c r="M194" s="158" t="s">
        <v>52</v>
      </c>
      <c r="N194">
        <v>9.1999999999999993</v>
      </c>
      <c r="O194" t="s">
        <v>55</v>
      </c>
      <c r="P194" s="158" t="s">
        <v>53</v>
      </c>
      <c r="Q194" s="158">
        <f t="shared" si="42"/>
        <v>9.1999999999999993</v>
      </c>
      <c r="R194" s="158" t="str">
        <f t="shared" si="43"/>
        <v>NA</v>
      </c>
      <c r="S194">
        <v>31.9</v>
      </c>
      <c r="T194" t="s">
        <v>55</v>
      </c>
      <c r="U194" t="s">
        <v>54</v>
      </c>
      <c r="V194" s="158">
        <f t="shared" si="44"/>
        <v>31.9</v>
      </c>
      <c r="W194" s="158" t="str">
        <f t="shared" si="45"/>
        <v>NA</v>
      </c>
      <c r="X194" s="158">
        <f t="shared" si="46"/>
        <v>3.4673913043478262</v>
      </c>
      <c r="Y194" s="158" t="s">
        <v>55</v>
      </c>
      <c r="Z194" s="158">
        <v>60</v>
      </c>
      <c r="AA194" s="158" t="s">
        <v>56</v>
      </c>
      <c r="AB194" s="158">
        <v>10</v>
      </c>
      <c r="AC194" s="158" t="s">
        <v>154</v>
      </c>
      <c r="AD194" s="158" t="s">
        <v>172</v>
      </c>
      <c r="AE194" s="158" t="s">
        <v>60</v>
      </c>
      <c r="AF194" s="158" t="s">
        <v>173</v>
      </c>
      <c r="AG194" s="158" t="s">
        <v>174</v>
      </c>
      <c r="AH194" s="158" t="s">
        <v>58</v>
      </c>
      <c r="AI194" s="158" t="s">
        <v>77</v>
      </c>
      <c r="AJ194" s="158" t="s">
        <v>209</v>
      </c>
      <c r="AK194" s="158">
        <v>800</v>
      </c>
      <c r="AL194" s="158"/>
      <c r="AM194" s="158">
        <v>15</v>
      </c>
      <c r="AN194" s="158">
        <v>73</v>
      </c>
      <c r="AO194" s="158" t="s">
        <v>456</v>
      </c>
      <c r="AP194" s="1" t="s">
        <v>458</v>
      </c>
    </row>
    <row r="195" spans="1:42" x14ac:dyDescent="0.25">
      <c r="A195" s="165" t="s">
        <v>42</v>
      </c>
      <c r="B195" s="166" t="s">
        <v>119</v>
      </c>
      <c r="C195" s="188" t="s">
        <v>225</v>
      </c>
      <c r="D195" s="184" t="s">
        <v>226</v>
      </c>
      <c r="E195" s="91" t="s">
        <v>462</v>
      </c>
      <c r="F195" s="158" t="s">
        <v>73</v>
      </c>
      <c r="G195" t="s">
        <v>455</v>
      </c>
      <c r="H195" t="s">
        <v>68</v>
      </c>
      <c r="I195" t="s">
        <v>55</v>
      </c>
      <c r="J195">
        <v>27</v>
      </c>
      <c r="K195">
        <f t="shared" si="41"/>
        <v>27</v>
      </c>
      <c r="M195" s="158" t="s">
        <v>52</v>
      </c>
      <c r="N195">
        <v>1.2</v>
      </c>
      <c r="O195" t="s">
        <v>55</v>
      </c>
      <c r="P195" s="158" t="s">
        <v>53</v>
      </c>
      <c r="Q195" s="158">
        <f t="shared" si="42"/>
        <v>1.2</v>
      </c>
      <c r="R195" s="158" t="str">
        <f t="shared" si="43"/>
        <v>NA</v>
      </c>
      <c r="S195">
        <v>31.3</v>
      </c>
      <c r="T195" t="s">
        <v>55</v>
      </c>
      <c r="U195" t="s">
        <v>54</v>
      </c>
      <c r="V195" s="158">
        <f t="shared" si="44"/>
        <v>31.3</v>
      </c>
      <c r="W195" s="158" t="str">
        <f t="shared" si="45"/>
        <v>NA</v>
      </c>
      <c r="X195" s="158">
        <f t="shared" si="46"/>
        <v>26.083333333333336</v>
      </c>
      <c r="Y195" s="158" t="s">
        <v>55</v>
      </c>
      <c r="Z195" s="158">
        <v>60</v>
      </c>
      <c r="AA195" s="158" t="s">
        <v>56</v>
      </c>
      <c r="AB195" s="158">
        <v>10</v>
      </c>
      <c r="AC195" s="158" t="s">
        <v>154</v>
      </c>
      <c r="AD195" s="158" t="s">
        <v>172</v>
      </c>
      <c r="AE195" s="158" t="s">
        <v>60</v>
      </c>
      <c r="AF195" s="158" t="s">
        <v>173</v>
      </c>
      <c r="AG195" s="158" t="s">
        <v>174</v>
      </c>
      <c r="AH195" s="158" t="s">
        <v>58</v>
      </c>
      <c r="AI195" s="158" t="s">
        <v>77</v>
      </c>
      <c r="AJ195" s="158" t="s">
        <v>209</v>
      </c>
      <c r="AK195" s="158">
        <v>800</v>
      </c>
      <c r="AL195" s="158"/>
      <c r="AM195" s="158">
        <v>15</v>
      </c>
      <c r="AN195" s="158">
        <v>73</v>
      </c>
      <c r="AO195" s="158" t="s">
        <v>456</v>
      </c>
      <c r="AP195" s="1" t="s">
        <v>463</v>
      </c>
    </row>
    <row r="196" spans="1:42" x14ac:dyDescent="0.25">
      <c r="A196" s="165" t="s">
        <v>42</v>
      </c>
      <c r="B196" s="166" t="s">
        <v>119</v>
      </c>
      <c r="C196" s="188" t="s">
        <v>225</v>
      </c>
      <c r="D196" s="184" t="s">
        <v>226</v>
      </c>
      <c r="E196" s="91" t="s">
        <v>462</v>
      </c>
      <c r="F196" s="158" t="s">
        <v>73</v>
      </c>
      <c r="G196" t="s">
        <v>455</v>
      </c>
      <c r="H196" t="s">
        <v>68</v>
      </c>
      <c r="I196" t="s">
        <v>55</v>
      </c>
      <c r="J196">
        <v>27</v>
      </c>
      <c r="K196">
        <f t="shared" si="41"/>
        <v>27</v>
      </c>
      <c r="M196" s="158" t="s">
        <v>52</v>
      </c>
      <c r="N196">
        <v>0.7</v>
      </c>
      <c r="O196" t="s">
        <v>55</v>
      </c>
      <c r="P196" s="158" t="s">
        <v>53</v>
      </c>
      <c r="Q196" s="158">
        <f t="shared" si="42"/>
        <v>0.7</v>
      </c>
      <c r="R196" s="158" t="str">
        <f t="shared" si="43"/>
        <v>NA</v>
      </c>
      <c r="S196">
        <v>52.1</v>
      </c>
      <c r="T196" t="s">
        <v>55</v>
      </c>
      <c r="U196" t="s">
        <v>54</v>
      </c>
      <c r="V196" s="158">
        <f t="shared" si="44"/>
        <v>52.1</v>
      </c>
      <c r="W196" s="158" t="str">
        <f t="shared" si="45"/>
        <v>NA</v>
      </c>
      <c r="X196" s="158">
        <f t="shared" si="46"/>
        <v>74.428571428571431</v>
      </c>
      <c r="Y196" s="158" t="s">
        <v>55</v>
      </c>
      <c r="Z196" s="158">
        <v>60</v>
      </c>
      <c r="AA196" s="158" t="s">
        <v>56</v>
      </c>
      <c r="AB196" s="158">
        <v>10</v>
      </c>
      <c r="AC196" s="158" t="s">
        <v>154</v>
      </c>
      <c r="AD196" s="158" t="s">
        <v>172</v>
      </c>
      <c r="AE196" s="158" t="s">
        <v>60</v>
      </c>
      <c r="AF196" s="158" t="s">
        <v>173</v>
      </c>
      <c r="AG196" s="158" t="s">
        <v>174</v>
      </c>
      <c r="AH196" s="158" t="s">
        <v>58</v>
      </c>
      <c r="AI196" s="158" t="s">
        <v>77</v>
      </c>
      <c r="AJ196" s="158" t="s">
        <v>209</v>
      </c>
      <c r="AK196" s="158">
        <v>800</v>
      </c>
      <c r="AL196" s="158"/>
      <c r="AM196" s="158">
        <v>15</v>
      </c>
      <c r="AN196" s="158">
        <v>73</v>
      </c>
      <c r="AO196" s="158" t="s">
        <v>456</v>
      </c>
      <c r="AP196" s="1" t="s">
        <v>458</v>
      </c>
    </row>
    <row r="197" spans="1:42" x14ac:dyDescent="0.25">
      <c r="A197" s="172" t="s">
        <v>109</v>
      </c>
      <c r="B197" s="173" t="s">
        <v>147</v>
      </c>
      <c r="C197" s="163" t="s">
        <v>151</v>
      </c>
      <c r="D197" s="176" t="s">
        <v>152</v>
      </c>
      <c r="E197" s="37" t="s">
        <v>428</v>
      </c>
      <c r="F197" s="158" t="s">
        <v>85</v>
      </c>
      <c r="G197" t="s">
        <v>455</v>
      </c>
      <c r="H197" t="s">
        <v>68</v>
      </c>
      <c r="I197" t="s">
        <v>55</v>
      </c>
      <c r="J197">
        <v>27</v>
      </c>
      <c r="K197">
        <f t="shared" si="41"/>
        <v>27</v>
      </c>
      <c r="M197" s="158" t="s">
        <v>52</v>
      </c>
      <c r="N197">
        <v>8.3000000000000007</v>
      </c>
      <c r="O197" t="s">
        <v>55</v>
      </c>
      <c r="P197" s="158" t="s">
        <v>53</v>
      </c>
      <c r="Q197" s="158">
        <f t="shared" si="42"/>
        <v>8.3000000000000007</v>
      </c>
      <c r="R197" s="158" t="str">
        <f t="shared" si="43"/>
        <v>NA</v>
      </c>
      <c r="S197">
        <v>84.2</v>
      </c>
      <c r="T197" t="s">
        <v>55</v>
      </c>
      <c r="U197" t="s">
        <v>54</v>
      </c>
      <c r="V197" s="158">
        <f t="shared" si="44"/>
        <v>84.2</v>
      </c>
      <c r="W197" s="158" t="str">
        <f t="shared" si="45"/>
        <v>NA</v>
      </c>
      <c r="X197" s="158">
        <f t="shared" si="46"/>
        <v>10.144578313253012</v>
      </c>
      <c r="Y197" s="158" t="s">
        <v>55</v>
      </c>
      <c r="Z197" s="158">
        <v>60</v>
      </c>
      <c r="AA197" s="158" t="s">
        <v>56</v>
      </c>
      <c r="AB197" s="158">
        <v>10</v>
      </c>
      <c r="AC197" s="158" t="s">
        <v>154</v>
      </c>
      <c r="AD197" s="158" t="s">
        <v>172</v>
      </c>
      <c r="AE197" s="158" t="s">
        <v>60</v>
      </c>
      <c r="AF197" s="158" t="s">
        <v>173</v>
      </c>
      <c r="AG197" s="158" t="s">
        <v>174</v>
      </c>
      <c r="AH197" s="158" t="s">
        <v>58</v>
      </c>
      <c r="AI197" s="158" t="s">
        <v>77</v>
      </c>
      <c r="AJ197" s="158" t="s">
        <v>209</v>
      </c>
      <c r="AK197" s="158">
        <v>800</v>
      </c>
      <c r="AL197" s="158"/>
      <c r="AM197" s="158">
        <v>15</v>
      </c>
      <c r="AN197" s="158">
        <v>73</v>
      </c>
      <c r="AO197" s="158" t="s">
        <v>456</v>
      </c>
      <c r="AP197" s="1" t="s">
        <v>458</v>
      </c>
    </row>
    <row r="198" spans="1:42" x14ac:dyDescent="0.25">
      <c r="A198" s="172" t="s">
        <v>109</v>
      </c>
      <c r="B198" s="173" t="s">
        <v>147</v>
      </c>
      <c r="C198" s="163" t="s">
        <v>151</v>
      </c>
      <c r="D198" s="176" t="s">
        <v>152</v>
      </c>
      <c r="E198" s="37" t="s">
        <v>428</v>
      </c>
      <c r="F198" s="158" t="s">
        <v>85</v>
      </c>
      <c r="G198" t="s">
        <v>455</v>
      </c>
      <c r="H198" t="s">
        <v>68</v>
      </c>
      <c r="I198" t="s">
        <v>55</v>
      </c>
      <c r="J198">
        <v>27</v>
      </c>
      <c r="K198">
        <f t="shared" si="41"/>
        <v>27</v>
      </c>
      <c r="M198" s="158" t="s">
        <v>52</v>
      </c>
      <c r="N198">
        <v>11.6</v>
      </c>
      <c r="O198" t="s">
        <v>55</v>
      </c>
      <c r="P198" s="158" t="s">
        <v>53</v>
      </c>
      <c r="Q198" s="158">
        <f t="shared" si="42"/>
        <v>11.6</v>
      </c>
      <c r="R198" s="158" t="str">
        <f t="shared" si="43"/>
        <v>NA</v>
      </c>
      <c r="S198">
        <v>85</v>
      </c>
      <c r="T198" t="s">
        <v>55</v>
      </c>
      <c r="U198" t="s">
        <v>54</v>
      </c>
      <c r="V198" s="158">
        <f t="shared" si="44"/>
        <v>85</v>
      </c>
      <c r="W198" s="158" t="str">
        <f t="shared" si="45"/>
        <v>NA</v>
      </c>
      <c r="X198" s="158">
        <f t="shared" si="46"/>
        <v>7.3275862068965516</v>
      </c>
      <c r="Y198" s="158" t="s">
        <v>55</v>
      </c>
      <c r="Z198" s="158">
        <v>60</v>
      </c>
      <c r="AA198" s="158" t="s">
        <v>56</v>
      </c>
      <c r="AB198" s="158">
        <v>10</v>
      </c>
      <c r="AC198" s="158" t="s">
        <v>154</v>
      </c>
      <c r="AD198" s="158" t="s">
        <v>172</v>
      </c>
      <c r="AE198" s="158" t="s">
        <v>60</v>
      </c>
      <c r="AF198" s="158" t="s">
        <v>173</v>
      </c>
      <c r="AG198" s="158" t="s">
        <v>174</v>
      </c>
      <c r="AH198" s="158" t="s">
        <v>58</v>
      </c>
      <c r="AI198" s="158" t="s">
        <v>77</v>
      </c>
      <c r="AJ198" s="158" t="s">
        <v>209</v>
      </c>
      <c r="AK198" s="158">
        <v>800</v>
      </c>
      <c r="AL198" s="158"/>
      <c r="AM198" s="158">
        <v>15</v>
      </c>
      <c r="AN198" s="158">
        <v>73</v>
      </c>
      <c r="AO198" s="158" t="s">
        <v>456</v>
      </c>
      <c r="AP198" s="1" t="s">
        <v>464</v>
      </c>
    </row>
    <row r="199" spans="1:42" x14ac:dyDescent="0.25">
      <c r="A199" s="165" t="s">
        <v>42</v>
      </c>
      <c r="B199" s="166" t="s">
        <v>119</v>
      </c>
      <c r="C199" s="195" t="s">
        <v>435</v>
      </c>
      <c r="D199" s="196" t="s">
        <v>436</v>
      </c>
      <c r="E199" s="42" t="s">
        <v>465</v>
      </c>
      <c r="F199" s="158" t="s">
        <v>73</v>
      </c>
      <c r="G199" s="158" t="s">
        <v>181</v>
      </c>
      <c r="H199" s="158" t="s">
        <v>49</v>
      </c>
      <c r="I199" s="158" t="s">
        <v>87</v>
      </c>
      <c r="J199" s="158">
        <v>17.5</v>
      </c>
      <c r="K199" s="158">
        <f t="shared" si="41"/>
        <v>17.5</v>
      </c>
      <c r="L199" s="158"/>
      <c r="M199" s="158" t="s">
        <v>52</v>
      </c>
      <c r="N199" s="158">
        <v>10</v>
      </c>
      <c r="O199" s="158">
        <v>2.6</v>
      </c>
      <c r="P199" s="158" t="s">
        <v>53</v>
      </c>
      <c r="Q199" s="158">
        <f t="shared" si="42"/>
        <v>10</v>
      </c>
      <c r="R199" s="158">
        <f t="shared" si="43"/>
        <v>2.6</v>
      </c>
      <c r="S199" s="158">
        <v>2.9</v>
      </c>
      <c r="T199" s="158">
        <v>1</v>
      </c>
      <c r="U199" t="s">
        <v>54</v>
      </c>
      <c r="V199" s="158">
        <f t="shared" si="44"/>
        <v>2.9</v>
      </c>
      <c r="W199" s="158">
        <f t="shared" si="45"/>
        <v>1</v>
      </c>
      <c r="X199" s="158">
        <f t="shared" si="46"/>
        <v>0.28999999999999998</v>
      </c>
      <c r="Y199" s="158" t="s">
        <v>55</v>
      </c>
      <c r="Z199" s="158">
        <v>96</v>
      </c>
      <c r="AA199" s="158" t="s">
        <v>56</v>
      </c>
      <c r="AB199" s="158">
        <v>8</v>
      </c>
      <c r="AC199" s="158" t="s">
        <v>466</v>
      </c>
      <c r="AD199" s="158" t="s">
        <v>172</v>
      </c>
      <c r="AE199" s="158" t="s">
        <v>58</v>
      </c>
      <c r="AF199" s="158" t="s">
        <v>77</v>
      </c>
      <c r="AG199" s="158" t="s">
        <v>209</v>
      </c>
      <c r="AH199" s="158" t="s">
        <v>58</v>
      </c>
      <c r="AI199" s="158" t="s">
        <v>77</v>
      </c>
      <c r="AJ199" s="158" t="s">
        <v>209</v>
      </c>
      <c r="AK199" s="158">
        <v>250</v>
      </c>
      <c r="AL199" s="158"/>
      <c r="AM199" s="158">
        <v>-36</v>
      </c>
      <c r="AN199" s="158">
        <v>175</v>
      </c>
      <c r="AO199" s="4" t="s">
        <v>467</v>
      </c>
      <c r="AP199" s="1" t="s">
        <v>468</v>
      </c>
    </row>
    <row r="200" spans="1:42" x14ac:dyDescent="0.25">
      <c r="A200" s="159" t="s">
        <v>80</v>
      </c>
      <c r="B200" s="160" t="s">
        <v>125</v>
      </c>
      <c r="C200" s="161" t="s">
        <v>469</v>
      </c>
      <c r="D200" s="169" t="s">
        <v>470</v>
      </c>
      <c r="E200" s="82" t="s">
        <v>471</v>
      </c>
      <c r="F200" s="158" t="s">
        <v>97</v>
      </c>
      <c r="G200" s="158" t="s">
        <v>181</v>
      </c>
      <c r="H200" s="158" t="s">
        <v>49</v>
      </c>
      <c r="I200" s="158" t="s">
        <v>87</v>
      </c>
      <c r="J200" s="158">
        <v>17.5</v>
      </c>
      <c r="K200" s="158">
        <f t="shared" si="41"/>
        <v>17.5</v>
      </c>
      <c r="L200" s="158"/>
      <c r="M200" s="158" t="s">
        <v>52</v>
      </c>
      <c r="N200" s="158">
        <v>14.2</v>
      </c>
      <c r="O200" s="158">
        <v>3.4</v>
      </c>
      <c r="P200" s="158" t="s">
        <v>53</v>
      </c>
      <c r="Q200" s="158">
        <f t="shared" si="42"/>
        <v>14.2</v>
      </c>
      <c r="R200" s="158">
        <f t="shared" si="43"/>
        <v>3.4</v>
      </c>
      <c r="S200" s="158">
        <v>14.2</v>
      </c>
      <c r="T200" s="158">
        <v>0.9</v>
      </c>
      <c r="U200" t="s">
        <v>54</v>
      </c>
      <c r="V200" s="158">
        <f t="shared" si="44"/>
        <v>14.2</v>
      </c>
      <c r="W200" s="158">
        <f t="shared" si="45"/>
        <v>0.9</v>
      </c>
      <c r="X200" s="158">
        <f t="shared" si="46"/>
        <v>1</v>
      </c>
      <c r="Y200" s="158" t="s">
        <v>55</v>
      </c>
      <c r="Z200" s="158">
        <v>96</v>
      </c>
      <c r="AA200" s="158" t="s">
        <v>56</v>
      </c>
      <c r="AB200" s="158">
        <v>8</v>
      </c>
      <c r="AC200" s="158" t="s">
        <v>466</v>
      </c>
      <c r="AD200" s="158" t="s">
        <v>172</v>
      </c>
      <c r="AE200" s="158" t="s">
        <v>58</v>
      </c>
      <c r="AF200" s="158" t="s">
        <v>77</v>
      </c>
      <c r="AG200" s="158" t="s">
        <v>209</v>
      </c>
      <c r="AH200" s="158" t="s">
        <v>58</v>
      </c>
      <c r="AI200" s="158" t="s">
        <v>77</v>
      </c>
      <c r="AJ200" s="158" t="s">
        <v>209</v>
      </c>
      <c r="AK200" s="158">
        <v>250</v>
      </c>
      <c r="AL200" s="158"/>
      <c r="AM200" s="158">
        <v>-36</v>
      </c>
      <c r="AN200" s="158">
        <v>175</v>
      </c>
      <c r="AO200" s="4" t="s">
        <v>467</v>
      </c>
      <c r="AP200" s="1" t="s">
        <v>468</v>
      </c>
    </row>
    <row r="201" spans="1:42" x14ac:dyDescent="0.25">
      <c r="A201" s="172" t="s">
        <v>109</v>
      </c>
      <c r="B201" s="173" t="s">
        <v>147</v>
      </c>
      <c r="C201" s="163" t="s">
        <v>151</v>
      </c>
      <c r="D201" s="176" t="s">
        <v>152</v>
      </c>
      <c r="E201" s="36" t="s">
        <v>358</v>
      </c>
      <c r="F201" s="158" t="s">
        <v>85</v>
      </c>
      <c r="G201" s="158" t="s">
        <v>181</v>
      </c>
      <c r="H201" s="158" t="s">
        <v>472</v>
      </c>
      <c r="I201" s="158" t="s">
        <v>87</v>
      </c>
      <c r="J201" s="158">
        <v>17.5</v>
      </c>
      <c r="K201" s="158">
        <f t="shared" si="41"/>
        <v>17.5</v>
      </c>
      <c r="L201" s="158"/>
      <c r="M201" s="158" t="s">
        <v>52</v>
      </c>
      <c r="N201" s="158">
        <v>17.2</v>
      </c>
      <c r="O201" s="158">
        <v>5.6</v>
      </c>
      <c r="P201" s="158" t="s">
        <v>53</v>
      </c>
      <c r="Q201" s="158">
        <f t="shared" si="42"/>
        <v>17.2</v>
      </c>
      <c r="R201" s="158">
        <f t="shared" si="43"/>
        <v>5.6</v>
      </c>
      <c r="S201" s="158">
        <v>64.599999999999994</v>
      </c>
      <c r="T201" s="158">
        <v>7.3</v>
      </c>
      <c r="U201" t="s">
        <v>54</v>
      </c>
      <c r="V201" s="158">
        <f t="shared" si="44"/>
        <v>64.599999999999994</v>
      </c>
      <c r="W201" s="158">
        <f t="shared" si="45"/>
        <v>7.3</v>
      </c>
      <c r="X201" s="158">
        <f t="shared" si="46"/>
        <v>3.7558139534883721</v>
      </c>
      <c r="Y201" s="158" t="s">
        <v>55</v>
      </c>
      <c r="Z201" s="158">
        <v>96</v>
      </c>
      <c r="AA201" s="158" t="s">
        <v>56</v>
      </c>
      <c r="AB201" s="158">
        <v>8</v>
      </c>
      <c r="AC201" s="158" t="s">
        <v>466</v>
      </c>
      <c r="AD201" s="158" t="s">
        <v>172</v>
      </c>
      <c r="AE201" s="158" t="s">
        <v>58</v>
      </c>
      <c r="AF201" s="158" t="s">
        <v>77</v>
      </c>
      <c r="AG201" s="158" t="s">
        <v>209</v>
      </c>
      <c r="AH201" s="158" t="s">
        <v>58</v>
      </c>
      <c r="AI201" s="158" t="s">
        <v>77</v>
      </c>
      <c r="AJ201" s="158" t="s">
        <v>209</v>
      </c>
      <c r="AK201" s="158">
        <v>250</v>
      </c>
      <c r="AL201" s="158"/>
      <c r="AM201" s="158">
        <v>-36</v>
      </c>
      <c r="AN201" s="158">
        <v>175</v>
      </c>
      <c r="AO201" s="4" t="s">
        <v>467</v>
      </c>
      <c r="AP201" s="1" t="s">
        <v>468</v>
      </c>
    </row>
    <row r="202" spans="1:42" x14ac:dyDescent="0.25">
      <c r="A202" s="159" t="s">
        <v>80</v>
      </c>
      <c r="B202" s="168" t="s">
        <v>199</v>
      </c>
      <c r="C202" s="187" t="s">
        <v>473</v>
      </c>
      <c r="D202" s="178" t="s">
        <v>474</v>
      </c>
      <c r="E202" s="47" t="s">
        <v>475</v>
      </c>
      <c r="F202" s="158" t="s">
        <v>97</v>
      </c>
      <c r="G202" s="158" t="s">
        <v>86</v>
      </c>
      <c r="H202" s="158" t="s">
        <v>68</v>
      </c>
      <c r="I202" s="158" t="s">
        <v>191</v>
      </c>
      <c r="J202" s="158">
        <v>20</v>
      </c>
      <c r="K202" s="158">
        <f t="shared" ref="K202:K233" si="47">J202</f>
        <v>20</v>
      </c>
      <c r="L202" s="158"/>
      <c r="M202" s="158" t="s">
        <v>52</v>
      </c>
      <c r="N202" s="158">
        <v>5</v>
      </c>
      <c r="O202" s="158">
        <v>1.7</v>
      </c>
      <c r="P202" s="158" t="s">
        <v>53</v>
      </c>
      <c r="Q202" s="158">
        <f t="shared" ref="Q202:Q221" si="48">N202</f>
        <v>5</v>
      </c>
      <c r="R202" s="158">
        <f t="shared" ref="R202:R221" si="49">O202</f>
        <v>1.7</v>
      </c>
      <c r="S202" s="158">
        <v>8.3000000000000007</v>
      </c>
      <c r="T202" s="158">
        <v>0.82</v>
      </c>
      <c r="U202" t="s">
        <v>54</v>
      </c>
      <c r="V202" s="158">
        <f t="shared" si="44"/>
        <v>8.3000000000000007</v>
      </c>
      <c r="W202" s="158">
        <f t="shared" si="45"/>
        <v>0.82</v>
      </c>
      <c r="X202" s="158">
        <f t="shared" ref="X202:X237" si="50">V202/Q202</f>
        <v>1.6600000000000001</v>
      </c>
      <c r="Y202" s="158" t="s">
        <v>55</v>
      </c>
      <c r="Z202" s="158">
        <v>1200</v>
      </c>
      <c r="AA202" s="158" t="s">
        <v>56</v>
      </c>
      <c r="AB202" s="158" t="s">
        <v>55</v>
      </c>
      <c r="AC202" s="158" t="s">
        <v>476</v>
      </c>
      <c r="AD202" s="158" t="s">
        <v>75</v>
      </c>
      <c r="AE202" s="158" t="s">
        <v>58</v>
      </c>
      <c r="AF202" s="158">
        <v>0</v>
      </c>
      <c r="AG202" s="158" t="s">
        <v>90</v>
      </c>
      <c r="AH202" s="158" t="s">
        <v>58</v>
      </c>
      <c r="AI202" s="158" t="s">
        <v>77</v>
      </c>
      <c r="AJ202" s="158" t="s">
        <v>209</v>
      </c>
      <c r="AK202" s="158">
        <v>450</v>
      </c>
      <c r="AL202" s="158"/>
      <c r="AM202" s="158">
        <v>-33</v>
      </c>
      <c r="AN202" s="158">
        <v>151</v>
      </c>
      <c r="AO202" s="4" t="s">
        <v>477</v>
      </c>
      <c r="AP202" s="1" t="s">
        <v>478</v>
      </c>
    </row>
    <row r="203" spans="1:42" x14ac:dyDescent="0.25">
      <c r="A203" s="172" t="s">
        <v>109</v>
      </c>
      <c r="B203" s="173" t="s">
        <v>147</v>
      </c>
      <c r="C203" s="163" t="s">
        <v>151</v>
      </c>
      <c r="D203" s="176" t="s">
        <v>152</v>
      </c>
      <c r="E203" s="37" t="s">
        <v>428</v>
      </c>
      <c r="F203" s="158" t="s">
        <v>85</v>
      </c>
      <c r="G203" s="158" t="s">
        <v>86</v>
      </c>
      <c r="H203" s="158" t="s">
        <v>68</v>
      </c>
      <c r="I203" s="158" t="s">
        <v>191</v>
      </c>
      <c r="J203" s="158">
        <v>20</v>
      </c>
      <c r="K203" s="158">
        <f t="shared" si="47"/>
        <v>20</v>
      </c>
      <c r="L203" s="158"/>
      <c r="M203" s="158" t="s">
        <v>52</v>
      </c>
      <c r="N203" s="158">
        <v>34</v>
      </c>
      <c r="O203" s="158">
        <v>9</v>
      </c>
      <c r="P203" s="158" t="s">
        <v>53</v>
      </c>
      <c r="Q203" s="158">
        <f t="shared" si="48"/>
        <v>34</v>
      </c>
      <c r="R203" s="158">
        <f t="shared" si="49"/>
        <v>9</v>
      </c>
      <c r="S203" s="158">
        <v>116</v>
      </c>
      <c r="T203" s="158">
        <v>18</v>
      </c>
      <c r="U203" t="s">
        <v>54</v>
      </c>
      <c r="V203" s="158">
        <f t="shared" si="44"/>
        <v>116</v>
      </c>
      <c r="W203" s="158">
        <f t="shared" si="45"/>
        <v>18</v>
      </c>
      <c r="X203" s="158">
        <f t="shared" si="50"/>
        <v>3.4117647058823528</v>
      </c>
      <c r="Y203" s="158" t="s">
        <v>55</v>
      </c>
      <c r="Z203" s="158">
        <v>1200</v>
      </c>
      <c r="AA203" s="158" t="s">
        <v>56</v>
      </c>
      <c r="AB203" s="158" t="s">
        <v>55</v>
      </c>
      <c r="AC203" s="158" t="s">
        <v>476</v>
      </c>
      <c r="AD203" s="158" t="s">
        <v>75</v>
      </c>
      <c r="AE203" s="158" t="s">
        <v>58</v>
      </c>
      <c r="AF203" s="158">
        <v>0</v>
      </c>
      <c r="AG203" s="158" t="s">
        <v>90</v>
      </c>
      <c r="AH203" s="158" t="s">
        <v>58</v>
      </c>
      <c r="AI203" s="158">
        <v>0</v>
      </c>
      <c r="AJ203" s="158" t="s">
        <v>90</v>
      </c>
      <c r="AK203" s="158">
        <v>450</v>
      </c>
      <c r="AL203" s="158"/>
      <c r="AM203" s="158">
        <v>-33</v>
      </c>
      <c r="AN203" s="158">
        <v>151</v>
      </c>
      <c r="AO203" s="4" t="s">
        <v>477</v>
      </c>
      <c r="AP203" s="1" t="s">
        <v>478</v>
      </c>
    </row>
    <row r="204" spans="1:42" x14ac:dyDescent="0.25">
      <c r="A204" s="22" t="s">
        <v>80</v>
      </c>
      <c r="B204" s="26" t="s">
        <v>93</v>
      </c>
      <c r="C204" s="24" t="s">
        <v>103</v>
      </c>
      <c r="D204" s="51" t="s">
        <v>429</v>
      </c>
      <c r="E204" s="52" t="s">
        <v>479</v>
      </c>
      <c r="F204" t="s">
        <v>97</v>
      </c>
      <c r="G204" t="s">
        <v>171</v>
      </c>
      <c r="H204" s="158" t="s">
        <v>68</v>
      </c>
      <c r="I204" s="158" t="s">
        <v>87</v>
      </c>
      <c r="J204">
        <v>15</v>
      </c>
      <c r="K204">
        <f t="shared" si="47"/>
        <v>15</v>
      </c>
      <c r="L204" t="s">
        <v>480</v>
      </c>
      <c r="M204" s="158" t="s">
        <v>52</v>
      </c>
      <c r="N204">
        <v>0.33</v>
      </c>
      <c r="O204">
        <v>0.5</v>
      </c>
      <c r="P204" s="158" t="s">
        <v>53</v>
      </c>
      <c r="Q204" s="158">
        <f t="shared" si="48"/>
        <v>0.33</v>
      </c>
      <c r="R204" s="158">
        <f t="shared" si="49"/>
        <v>0.5</v>
      </c>
      <c r="S204">
        <v>7.4</v>
      </c>
      <c r="T204">
        <v>0.35</v>
      </c>
      <c r="U204" t="s">
        <v>54</v>
      </c>
      <c r="V204" s="158">
        <f t="shared" si="44"/>
        <v>7.4</v>
      </c>
      <c r="W204" s="158">
        <f t="shared" si="45"/>
        <v>0.35</v>
      </c>
      <c r="X204" s="158">
        <f t="shared" si="50"/>
        <v>22.424242424242426</v>
      </c>
      <c r="Y204" s="158" t="s">
        <v>55</v>
      </c>
      <c r="Z204" s="158">
        <v>40</v>
      </c>
      <c r="AA204" s="158" t="s">
        <v>56</v>
      </c>
      <c r="AB204" s="158">
        <v>4</v>
      </c>
      <c r="AC204" s="158" t="s">
        <v>154</v>
      </c>
      <c r="AD204" s="158" t="s">
        <v>75</v>
      </c>
      <c r="AE204" s="158" t="s">
        <v>58</v>
      </c>
      <c r="AF204" s="158" t="s">
        <v>77</v>
      </c>
      <c r="AG204" s="158" t="s">
        <v>209</v>
      </c>
      <c r="AH204" t="s">
        <v>58</v>
      </c>
      <c r="AI204" t="s">
        <v>77</v>
      </c>
      <c r="AJ204" t="s">
        <v>209</v>
      </c>
      <c r="AK204">
        <v>230</v>
      </c>
      <c r="AM204">
        <v>36</v>
      </c>
      <c r="AN204">
        <v>5</v>
      </c>
      <c r="AO204" s="4" t="s">
        <v>481</v>
      </c>
      <c r="AP204" s="1" t="s">
        <v>482</v>
      </c>
    </row>
    <row r="205" spans="1:42" x14ac:dyDescent="0.25">
      <c r="A205" s="159" t="s">
        <v>80</v>
      </c>
      <c r="B205" s="168" t="s">
        <v>199</v>
      </c>
      <c r="C205" s="187" t="s">
        <v>473</v>
      </c>
      <c r="D205" s="178" t="s">
        <v>474</v>
      </c>
      <c r="E205" s="46" t="s">
        <v>483</v>
      </c>
      <c r="F205" t="s">
        <v>97</v>
      </c>
      <c r="G205" t="s">
        <v>171</v>
      </c>
      <c r="H205" s="158" t="s">
        <v>68</v>
      </c>
      <c r="I205" s="158" t="s">
        <v>87</v>
      </c>
      <c r="J205">
        <v>15</v>
      </c>
      <c r="K205">
        <f t="shared" si="47"/>
        <v>15</v>
      </c>
      <c r="L205" t="s">
        <v>335</v>
      </c>
      <c r="M205" s="158" t="s">
        <v>52</v>
      </c>
      <c r="N205">
        <v>4.9000000000000004</v>
      </c>
      <c r="O205">
        <v>1.8</v>
      </c>
      <c r="P205" s="158" t="s">
        <v>53</v>
      </c>
      <c r="Q205" s="158">
        <f t="shared" si="48"/>
        <v>4.9000000000000004</v>
      </c>
      <c r="R205" s="158">
        <f t="shared" si="49"/>
        <v>1.8</v>
      </c>
      <c r="S205">
        <v>6.1</v>
      </c>
      <c r="T205">
        <v>0.8</v>
      </c>
      <c r="U205" t="s">
        <v>54</v>
      </c>
      <c r="V205" s="158">
        <f t="shared" si="44"/>
        <v>6.1</v>
      </c>
      <c r="W205" s="158">
        <f t="shared" si="45"/>
        <v>0.8</v>
      </c>
      <c r="X205" s="158">
        <f t="shared" si="50"/>
        <v>1.2448979591836733</v>
      </c>
      <c r="Y205" s="158" t="s">
        <v>55</v>
      </c>
      <c r="Z205" s="158">
        <v>40</v>
      </c>
      <c r="AA205" s="158" t="s">
        <v>56</v>
      </c>
      <c r="AB205" s="158">
        <v>4</v>
      </c>
      <c r="AC205" s="158" t="s">
        <v>154</v>
      </c>
      <c r="AD205" s="158" t="s">
        <v>75</v>
      </c>
      <c r="AE205" s="158" t="s">
        <v>58</v>
      </c>
      <c r="AF205" s="158" t="s">
        <v>77</v>
      </c>
      <c r="AG205" s="158" t="s">
        <v>209</v>
      </c>
      <c r="AH205" t="s">
        <v>58</v>
      </c>
      <c r="AI205" t="s">
        <v>77</v>
      </c>
      <c r="AJ205" t="s">
        <v>209</v>
      </c>
      <c r="AK205">
        <v>230</v>
      </c>
      <c r="AM205">
        <v>36</v>
      </c>
      <c r="AN205">
        <v>5</v>
      </c>
      <c r="AO205" s="4" t="s">
        <v>481</v>
      </c>
      <c r="AP205" s="1" t="s">
        <v>482</v>
      </c>
    </row>
    <row r="206" spans="1:42" x14ac:dyDescent="0.25">
      <c r="A206" s="159" t="s">
        <v>80</v>
      </c>
      <c r="B206" s="168" t="s">
        <v>199</v>
      </c>
      <c r="C206" s="187" t="s">
        <v>473</v>
      </c>
      <c r="D206" s="178" t="s">
        <v>474</v>
      </c>
      <c r="E206" s="46" t="s">
        <v>483</v>
      </c>
      <c r="F206" t="s">
        <v>97</v>
      </c>
      <c r="G206" t="s">
        <v>171</v>
      </c>
      <c r="H206" s="158" t="s">
        <v>68</v>
      </c>
      <c r="I206" s="158" t="s">
        <v>87</v>
      </c>
      <c r="J206">
        <v>15</v>
      </c>
      <c r="K206">
        <f t="shared" si="47"/>
        <v>15</v>
      </c>
      <c r="L206" t="s">
        <v>484</v>
      </c>
      <c r="M206" s="158" t="s">
        <v>52</v>
      </c>
      <c r="N206">
        <v>6.7</v>
      </c>
      <c r="O206">
        <v>2.8</v>
      </c>
      <c r="P206" s="158" t="s">
        <v>53</v>
      </c>
      <c r="Q206" s="158">
        <f t="shared" si="48"/>
        <v>6.7</v>
      </c>
      <c r="R206" s="158">
        <f t="shared" si="49"/>
        <v>2.8</v>
      </c>
      <c r="S206">
        <v>10.5</v>
      </c>
      <c r="T206">
        <v>1.6</v>
      </c>
      <c r="U206" t="s">
        <v>54</v>
      </c>
      <c r="V206" s="158">
        <f t="shared" si="44"/>
        <v>10.5</v>
      </c>
      <c r="W206" s="158">
        <f t="shared" si="45"/>
        <v>1.6</v>
      </c>
      <c r="X206" s="158">
        <f t="shared" si="50"/>
        <v>1.5671641791044775</v>
      </c>
      <c r="Y206" s="158" t="s">
        <v>55</v>
      </c>
      <c r="Z206" s="158">
        <v>40</v>
      </c>
      <c r="AA206" s="158" t="s">
        <v>56</v>
      </c>
      <c r="AB206" s="158">
        <v>4</v>
      </c>
      <c r="AC206" s="158" t="s">
        <v>154</v>
      </c>
      <c r="AD206" s="158" t="s">
        <v>75</v>
      </c>
      <c r="AE206" s="158" t="s">
        <v>58</v>
      </c>
      <c r="AF206" s="158" t="s">
        <v>77</v>
      </c>
      <c r="AG206" s="158" t="s">
        <v>209</v>
      </c>
      <c r="AH206" t="s">
        <v>58</v>
      </c>
      <c r="AI206" t="s">
        <v>77</v>
      </c>
      <c r="AJ206" t="s">
        <v>209</v>
      </c>
      <c r="AK206">
        <v>230</v>
      </c>
      <c r="AM206">
        <v>36</v>
      </c>
      <c r="AN206">
        <v>5</v>
      </c>
      <c r="AO206" s="4" t="s">
        <v>481</v>
      </c>
      <c r="AP206" s="1" t="s">
        <v>482</v>
      </c>
    </row>
    <row r="207" spans="1:42" x14ac:dyDescent="0.25">
      <c r="A207" s="159" t="s">
        <v>80</v>
      </c>
      <c r="B207" s="168" t="s">
        <v>199</v>
      </c>
      <c r="C207" s="187" t="s">
        <v>473</v>
      </c>
      <c r="D207" s="178" t="s">
        <v>474</v>
      </c>
      <c r="E207" s="46" t="s">
        <v>483</v>
      </c>
      <c r="F207" t="s">
        <v>97</v>
      </c>
      <c r="G207" t="s">
        <v>171</v>
      </c>
      <c r="H207" s="158" t="s">
        <v>68</v>
      </c>
      <c r="I207" s="158" t="s">
        <v>87</v>
      </c>
      <c r="J207">
        <v>15</v>
      </c>
      <c r="K207">
        <f t="shared" si="47"/>
        <v>15</v>
      </c>
      <c r="L207" t="s">
        <v>485</v>
      </c>
      <c r="M207" s="158" t="s">
        <v>52</v>
      </c>
      <c r="N207">
        <v>11.5</v>
      </c>
      <c r="O207">
        <v>4.0999999999999996</v>
      </c>
      <c r="P207" s="158" t="s">
        <v>53</v>
      </c>
      <c r="Q207" s="158">
        <f t="shared" si="48"/>
        <v>11.5</v>
      </c>
      <c r="R207" s="158">
        <f t="shared" si="49"/>
        <v>4.0999999999999996</v>
      </c>
      <c r="S207">
        <v>16.3</v>
      </c>
      <c r="T207">
        <v>2.5</v>
      </c>
      <c r="U207" t="s">
        <v>54</v>
      </c>
      <c r="V207" s="158">
        <f t="shared" si="44"/>
        <v>16.3</v>
      </c>
      <c r="W207" s="158">
        <f t="shared" si="45"/>
        <v>2.5</v>
      </c>
      <c r="X207" s="158">
        <f t="shared" si="50"/>
        <v>1.4173913043478261</v>
      </c>
      <c r="Y207" s="158" t="s">
        <v>55</v>
      </c>
      <c r="Z207" s="158">
        <v>40</v>
      </c>
      <c r="AA207" s="158" t="s">
        <v>56</v>
      </c>
      <c r="AB207" s="158">
        <v>4</v>
      </c>
      <c r="AC207" s="158" t="s">
        <v>154</v>
      </c>
      <c r="AD207" s="158" t="s">
        <v>75</v>
      </c>
      <c r="AE207" s="158" t="s">
        <v>58</v>
      </c>
      <c r="AF207" s="158" t="s">
        <v>77</v>
      </c>
      <c r="AG207" s="158" t="s">
        <v>209</v>
      </c>
      <c r="AH207" t="s">
        <v>58</v>
      </c>
      <c r="AI207" t="s">
        <v>77</v>
      </c>
      <c r="AJ207" t="s">
        <v>209</v>
      </c>
      <c r="AK207">
        <v>230</v>
      </c>
      <c r="AM207">
        <v>36</v>
      </c>
      <c r="AN207">
        <v>5</v>
      </c>
      <c r="AO207" s="4" t="s">
        <v>481</v>
      </c>
      <c r="AP207" s="1" t="s">
        <v>482</v>
      </c>
    </row>
    <row r="208" spans="1:42" x14ac:dyDescent="0.25">
      <c r="A208" s="159" t="s">
        <v>80</v>
      </c>
      <c r="B208" s="168" t="s">
        <v>199</v>
      </c>
      <c r="C208" s="187" t="s">
        <v>473</v>
      </c>
      <c r="D208" s="178" t="s">
        <v>474</v>
      </c>
      <c r="E208" s="46" t="s">
        <v>483</v>
      </c>
      <c r="F208" t="s">
        <v>97</v>
      </c>
      <c r="G208" t="s">
        <v>171</v>
      </c>
      <c r="H208" s="158" t="s">
        <v>68</v>
      </c>
      <c r="I208" s="158" t="s">
        <v>87</v>
      </c>
      <c r="J208">
        <v>15</v>
      </c>
      <c r="K208">
        <f t="shared" si="47"/>
        <v>15</v>
      </c>
      <c r="L208" t="s">
        <v>486</v>
      </c>
      <c r="M208" s="158" t="s">
        <v>52</v>
      </c>
      <c r="N208">
        <v>20.3</v>
      </c>
      <c r="O208">
        <v>6.6</v>
      </c>
      <c r="P208" s="158" t="s">
        <v>53</v>
      </c>
      <c r="Q208" s="158">
        <f t="shared" si="48"/>
        <v>20.3</v>
      </c>
      <c r="R208" s="158">
        <f t="shared" si="49"/>
        <v>6.6</v>
      </c>
      <c r="S208">
        <v>26.5</v>
      </c>
      <c r="T208">
        <v>4.3</v>
      </c>
      <c r="U208" t="s">
        <v>54</v>
      </c>
      <c r="V208" s="158">
        <f t="shared" si="44"/>
        <v>26.5</v>
      </c>
      <c r="W208" s="158">
        <f t="shared" si="45"/>
        <v>4.3</v>
      </c>
      <c r="X208" s="158">
        <f t="shared" si="50"/>
        <v>1.3054187192118225</v>
      </c>
      <c r="Y208" s="158" t="s">
        <v>55</v>
      </c>
      <c r="Z208" s="158">
        <v>40</v>
      </c>
      <c r="AA208" s="158" t="s">
        <v>56</v>
      </c>
      <c r="AB208" s="158">
        <v>4</v>
      </c>
      <c r="AC208" s="158" t="s">
        <v>154</v>
      </c>
      <c r="AD208" s="158" t="s">
        <v>75</v>
      </c>
      <c r="AE208" s="158" t="s">
        <v>58</v>
      </c>
      <c r="AF208" s="158" t="s">
        <v>77</v>
      </c>
      <c r="AG208" s="158" t="s">
        <v>209</v>
      </c>
      <c r="AH208" t="s">
        <v>58</v>
      </c>
      <c r="AI208" t="s">
        <v>77</v>
      </c>
      <c r="AJ208" t="s">
        <v>209</v>
      </c>
      <c r="AK208">
        <v>230</v>
      </c>
      <c r="AM208">
        <v>36</v>
      </c>
      <c r="AN208">
        <v>5</v>
      </c>
      <c r="AO208" s="4" t="s">
        <v>481</v>
      </c>
      <c r="AP208" s="1" t="s">
        <v>482</v>
      </c>
    </row>
    <row r="209" spans="1:42" x14ac:dyDescent="0.25">
      <c r="A209" s="159" t="s">
        <v>80</v>
      </c>
      <c r="B209" s="168" t="s">
        <v>199</v>
      </c>
      <c r="C209" s="187" t="s">
        <v>473</v>
      </c>
      <c r="D209" s="178" t="s">
        <v>474</v>
      </c>
      <c r="E209" s="46" t="s">
        <v>483</v>
      </c>
      <c r="F209" t="s">
        <v>97</v>
      </c>
      <c r="G209" t="s">
        <v>171</v>
      </c>
      <c r="H209" s="158" t="s">
        <v>68</v>
      </c>
      <c r="I209" s="158" t="s">
        <v>87</v>
      </c>
      <c r="J209">
        <v>15</v>
      </c>
      <c r="K209">
        <f t="shared" si="47"/>
        <v>15</v>
      </c>
      <c r="L209" t="s">
        <v>346</v>
      </c>
      <c r="M209" s="158" t="s">
        <v>52</v>
      </c>
      <c r="N209">
        <v>49.5</v>
      </c>
      <c r="O209">
        <v>15</v>
      </c>
      <c r="P209" s="158" t="s">
        <v>53</v>
      </c>
      <c r="Q209" s="158">
        <f t="shared" si="48"/>
        <v>49.5</v>
      </c>
      <c r="R209" s="158">
        <f t="shared" si="49"/>
        <v>15</v>
      </c>
      <c r="S209">
        <v>52.9</v>
      </c>
      <c r="T209">
        <v>10</v>
      </c>
      <c r="U209" t="s">
        <v>54</v>
      </c>
      <c r="V209" s="158">
        <f t="shared" si="44"/>
        <v>52.9</v>
      </c>
      <c r="W209" s="158">
        <f t="shared" si="45"/>
        <v>10</v>
      </c>
      <c r="X209" s="158">
        <f t="shared" si="50"/>
        <v>1.0686868686868687</v>
      </c>
      <c r="Y209" s="158" t="s">
        <v>55</v>
      </c>
      <c r="Z209" s="158">
        <v>40</v>
      </c>
      <c r="AA209" s="158" t="s">
        <v>56</v>
      </c>
      <c r="AB209" s="158">
        <v>4</v>
      </c>
      <c r="AC209" s="158" t="s">
        <v>154</v>
      </c>
      <c r="AD209" s="158" t="s">
        <v>75</v>
      </c>
      <c r="AE209" s="158" t="s">
        <v>58</v>
      </c>
      <c r="AF209" s="158" t="s">
        <v>77</v>
      </c>
      <c r="AG209" s="158" t="s">
        <v>209</v>
      </c>
      <c r="AH209" t="s">
        <v>58</v>
      </c>
      <c r="AI209" t="s">
        <v>77</v>
      </c>
      <c r="AJ209" t="s">
        <v>209</v>
      </c>
      <c r="AK209">
        <v>230</v>
      </c>
      <c r="AM209">
        <v>36</v>
      </c>
      <c r="AN209">
        <v>5</v>
      </c>
      <c r="AO209" s="4" t="s">
        <v>481</v>
      </c>
      <c r="AP209" s="1" t="s">
        <v>482</v>
      </c>
    </row>
    <row r="210" spans="1:42" x14ac:dyDescent="0.25">
      <c r="A210" s="165" t="s">
        <v>42</v>
      </c>
      <c r="B210" s="182" t="s">
        <v>69</v>
      </c>
      <c r="C210" s="183" t="s">
        <v>178</v>
      </c>
      <c r="D210" s="5" t="s">
        <v>287</v>
      </c>
      <c r="E210" s="56" t="s">
        <v>404</v>
      </c>
      <c r="F210" t="s">
        <v>73</v>
      </c>
      <c r="G210" t="s">
        <v>487</v>
      </c>
      <c r="H210" t="s">
        <v>49</v>
      </c>
      <c r="I210" t="s">
        <v>212</v>
      </c>
      <c r="J210">
        <v>16</v>
      </c>
      <c r="K210">
        <f t="shared" si="47"/>
        <v>16</v>
      </c>
      <c r="M210" s="158" t="s">
        <v>52</v>
      </c>
      <c r="N210">
        <v>8.1</v>
      </c>
      <c r="O210" t="s">
        <v>55</v>
      </c>
      <c r="P210" s="158" t="s">
        <v>53</v>
      </c>
      <c r="Q210" s="158">
        <f t="shared" si="48"/>
        <v>8.1</v>
      </c>
      <c r="R210" s="158" t="str">
        <f t="shared" si="49"/>
        <v>NA</v>
      </c>
      <c r="S210">
        <v>0.03</v>
      </c>
      <c r="T210" t="s">
        <v>55</v>
      </c>
      <c r="U210" s="59" t="s">
        <v>420</v>
      </c>
      <c r="V210">
        <f t="shared" ref="V210:V216" si="51">S210/0.029</f>
        <v>1.0344827586206895</v>
      </c>
      <c r="W210" t="s">
        <v>55</v>
      </c>
      <c r="X210" s="158">
        <f t="shared" si="50"/>
        <v>0.12771392081736907</v>
      </c>
      <c r="Y210" s="158" t="s">
        <v>55</v>
      </c>
      <c r="Z210" s="158">
        <v>60</v>
      </c>
      <c r="AA210" s="158" t="s">
        <v>56</v>
      </c>
      <c r="AB210" s="158">
        <v>6</v>
      </c>
      <c r="AC210" s="158" t="s">
        <v>154</v>
      </c>
      <c r="AD210" t="s">
        <v>75</v>
      </c>
      <c r="AE210" s="158" t="s">
        <v>60</v>
      </c>
      <c r="AF210" s="158" t="s">
        <v>173</v>
      </c>
      <c r="AG210" s="158" t="s">
        <v>174</v>
      </c>
      <c r="AH210" t="s">
        <v>60</v>
      </c>
      <c r="AI210" s="158" t="s">
        <v>175</v>
      </c>
      <c r="AJ210" s="158" t="s">
        <v>174</v>
      </c>
      <c r="AK210">
        <v>180</v>
      </c>
      <c r="AM210">
        <v>38</v>
      </c>
      <c r="AN210">
        <v>141</v>
      </c>
      <c r="AO210" t="s">
        <v>488</v>
      </c>
      <c r="AP210" s="1" t="s">
        <v>489</v>
      </c>
    </row>
    <row r="211" spans="1:42" x14ac:dyDescent="0.25">
      <c r="A211" s="165" t="s">
        <v>42</v>
      </c>
      <c r="B211" s="182" t="s">
        <v>69</v>
      </c>
      <c r="C211" s="183" t="s">
        <v>178</v>
      </c>
      <c r="D211" s="5" t="s">
        <v>287</v>
      </c>
      <c r="E211" s="56" t="s">
        <v>404</v>
      </c>
      <c r="F211" t="s">
        <v>73</v>
      </c>
      <c r="G211" t="s">
        <v>487</v>
      </c>
      <c r="H211" t="s">
        <v>49</v>
      </c>
      <c r="I211" t="s">
        <v>207</v>
      </c>
      <c r="J211">
        <v>15</v>
      </c>
      <c r="K211">
        <f t="shared" si="47"/>
        <v>15</v>
      </c>
      <c r="M211" s="158" t="s">
        <v>52</v>
      </c>
      <c r="N211">
        <v>6.9</v>
      </c>
      <c r="O211" t="s">
        <v>55</v>
      </c>
      <c r="P211" s="158" t="s">
        <v>53</v>
      </c>
      <c r="Q211" s="158">
        <f t="shared" si="48"/>
        <v>6.9</v>
      </c>
      <c r="R211" s="158" t="str">
        <f t="shared" si="49"/>
        <v>NA</v>
      </c>
      <c r="S211">
        <v>0.03</v>
      </c>
      <c r="T211" t="s">
        <v>55</v>
      </c>
      <c r="U211" s="59" t="s">
        <v>420</v>
      </c>
      <c r="V211">
        <f t="shared" si="51"/>
        <v>1.0344827586206895</v>
      </c>
      <c r="W211" t="s">
        <v>55</v>
      </c>
      <c r="X211" s="158">
        <f t="shared" si="50"/>
        <v>0.14992503748125935</v>
      </c>
      <c r="Y211" s="158" t="s">
        <v>55</v>
      </c>
      <c r="Z211" s="158">
        <v>60</v>
      </c>
      <c r="AA211" s="158" t="s">
        <v>56</v>
      </c>
      <c r="AB211" s="158">
        <v>6</v>
      </c>
      <c r="AC211" s="158" t="s">
        <v>154</v>
      </c>
      <c r="AD211" t="s">
        <v>75</v>
      </c>
      <c r="AE211" s="158" t="s">
        <v>60</v>
      </c>
      <c r="AF211" s="158" t="s">
        <v>173</v>
      </c>
      <c r="AG211" s="158" t="s">
        <v>174</v>
      </c>
      <c r="AH211" t="s">
        <v>60</v>
      </c>
      <c r="AI211" s="158" t="s">
        <v>175</v>
      </c>
      <c r="AJ211" s="158" t="s">
        <v>174</v>
      </c>
      <c r="AK211">
        <v>180</v>
      </c>
      <c r="AM211">
        <v>38</v>
      </c>
      <c r="AN211">
        <v>141</v>
      </c>
      <c r="AO211" t="s">
        <v>488</v>
      </c>
      <c r="AP211" s="1" t="s">
        <v>489</v>
      </c>
    </row>
    <row r="212" spans="1:42" x14ac:dyDescent="0.25">
      <c r="A212" s="165" t="s">
        <v>42</v>
      </c>
      <c r="B212" s="182" t="s">
        <v>69</v>
      </c>
      <c r="C212" s="183" t="s">
        <v>178</v>
      </c>
      <c r="D212" s="5" t="s">
        <v>287</v>
      </c>
      <c r="E212" s="56" t="s">
        <v>404</v>
      </c>
      <c r="F212" t="s">
        <v>73</v>
      </c>
      <c r="G212" t="s">
        <v>487</v>
      </c>
      <c r="H212" t="s">
        <v>49</v>
      </c>
      <c r="I212" t="s">
        <v>212</v>
      </c>
      <c r="J212">
        <v>15</v>
      </c>
      <c r="K212">
        <f t="shared" si="47"/>
        <v>15</v>
      </c>
      <c r="M212" s="158" t="s">
        <v>52</v>
      </c>
      <c r="N212">
        <v>53.9</v>
      </c>
      <c r="O212" t="s">
        <v>55</v>
      </c>
      <c r="P212" s="158" t="s">
        <v>53</v>
      </c>
      <c r="Q212" s="158">
        <f t="shared" si="48"/>
        <v>53.9</v>
      </c>
      <c r="R212" s="158" t="str">
        <f t="shared" si="49"/>
        <v>NA</v>
      </c>
      <c r="S212">
        <v>0.04</v>
      </c>
      <c r="T212" t="s">
        <v>55</v>
      </c>
      <c r="U212" s="59" t="s">
        <v>420</v>
      </c>
      <c r="V212">
        <f t="shared" si="51"/>
        <v>1.3793103448275861</v>
      </c>
      <c r="W212" t="s">
        <v>55</v>
      </c>
      <c r="X212" s="158">
        <f t="shared" si="50"/>
        <v>2.5590173373424605E-2</v>
      </c>
      <c r="Y212" s="158" t="s">
        <v>55</v>
      </c>
      <c r="Z212" s="158">
        <v>60</v>
      </c>
      <c r="AA212" s="158" t="s">
        <v>56</v>
      </c>
      <c r="AB212" s="158">
        <v>6</v>
      </c>
      <c r="AC212" s="158" t="s">
        <v>154</v>
      </c>
      <c r="AD212" t="s">
        <v>75</v>
      </c>
      <c r="AE212" s="158" t="s">
        <v>60</v>
      </c>
      <c r="AF212" s="158" t="s">
        <v>173</v>
      </c>
      <c r="AG212" s="158" t="s">
        <v>174</v>
      </c>
      <c r="AH212" t="s">
        <v>60</v>
      </c>
      <c r="AI212" s="158" t="s">
        <v>175</v>
      </c>
      <c r="AJ212" s="158" t="s">
        <v>174</v>
      </c>
      <c r="AK212">
        <v>180</v>
      </c>
      <c r="AM212">
        <v>38</v>
      </c>
      <c r="AN212">
        <v>141</v>
      </c>
      <c r="AO212" t="s">
        <v>488</v>
      </c>
      <c r="AP212" s="1" t="s">
        <v>489</v>
      </c>
    </row>
    <row r="213" spans="1:42" x14ac:dyDescent="0.25">
      <c r="A213" s="165" t="s">
        <v>42</v>
      </c>
      <c r="B213" s="182" t="s">
        <v>69</v>
      </c>
      <c r="C213" s="183" t="s">
        <v>178</v>
      </c>
      <c r="D213" s="5" t="s">
        <v>287</v>
      </c>
      <c r="E213" s="56" t="s">
        <v>404</v>
      </c>
      <c r="F213" t="s">
        <v>73</v>
      </c>
      <c r="G213" t="s">
        <v>487</v>
      </c>
      <c r="H213" t="s">
        <v>49</v>
      </c>
      <c r="I213" t="s">
        <v>203</v>
      </c>
      <c r="J213">
        <v>25</v>
      </c>
      <c r="K213">
        <f t="shared" si="47"/>
        <v>25</v>
      </c>
      <c r="M213" s="158" t="s">
        <v>52</v>
      </c>
      <c r="N213">
        <v>6.1</v>
      </c>
      <c r="O213" t="s">
        <v>55</v>
      </c>
      <c r="P213" s="158" t="s">
        <v>53</v>
      </c>
      <c r="Q213" s="158">
        <f t="shared" si="48"/>
        <v>6.1</v>
      </c>
      <c r="R213" s="158" t="str">
        <f t="shared" si="49"/>
        <v>NA</v>
      </c>
      <c r="S213">
        <v>0.05</v>
      </c>
      <c r="T213" t="s">
        <v>55</v>
      </c>
      <c r="U213" s="59" t="s">
        <v>420</v>
      </c>
      <c r="V213">
        <f t="shared" si="51"/>
        <v>1.7241379310344829</v>
      </c>
      <c r="W213" t="s">
        <v>55</v>
      </c>
      <c r="X213" s="158">
        <f t="shared" si="50"/>
        <v>0.28264556246466932</v>
      </c>
      <c r="Y213" s="158" t="s">
        <v>55</v>
      </c>
      <c r="Z213" s="158">
        <v>60</v>
      </c>
      <c r="AA213" s="158" t="s">
        <v>56</v>
      </c>
      <c r="AB213" s="158">
        <v>6</v>
      </c>
      <c r="AC213" s="158" t="s">
        <v>154</v>
      </c>
      <c r="AD213" t="s">
        <v>75</v>
      </c>
      <c r="AE213" s="158" t="s">
        <v>60</v>
      </c>
      <c r="AF213" s="158" t="s">
        <v>173</v>
      </c>
      <c r="AG213" s="158" t="s">
        <v>174</v>
      </c>
      <c r="AH213" t="s">
        <v>60</v>
      </c>
      <c r="AI213" s="158" t="s">
        <v>175</v>
      </c>
      <c r="AJ213" s="158" t="s">
        <v>174</v>
      </c>
      <c r="AK213">
        <v>180</v>
      </c>
      <c r="AM213">
        <v>38</v>
      </c>
      <c r="AN213">
        <v>141</v>
      </c>
      <c r="AO213" t="s">
        <v>488</v>
      </c>
      <c r="AP213" s="1" t="s">
        <v>489</v>
      </c>
    </row>
    <row r="214" spans="1:42" x14ac:dyDescent="0.25">
      <c r="A214" s="165" t="s">
        <v>42</v>
      </c>
      <c r="B214" s="182" t="s">
        <v>69</v>
      </c>
      <c r="C214" s="183" t="s">
        <v>178</v>
      </c>
      <c r="D214" s="5" t="s">
        <v>287</v>
      </c>
      <c r="E214" s="56" t="s">
        <v>404</v>
      </c>
      <c r="F214" t="s">
        <v>73</v>
      </c>
      <c r="G214" t="s">
        <v>487</v>
      </c>
      <c r="H214" t="s">
        <v>49</v>
      </c>
      <c r="I214" t="s">
        <v>203</v>
      </c>
      <c r="J214">
        <v>21</v>
      </c>
      <c r="K214">
        <f t="shared" si="47"/>
        <v>21</v>
      </c>
      <c r="M214" s="158" t="s">
        <v>52</v>
      </c>
      <c r="N214">
        <v>9.6</v>
      </c>
      <c r="O214" t="s">
        <v>55</v>
      </c>
      <c r="P214" s="158" t="s">
        <v>53</v>
      </c>
      <c r="Q214" s="158">
        <f t="shared" si="48"/>
        <v>9.6</v>
      </c>
      <c r="R214" s="158" t="str">
        <f t="shared" si="49"/>
        <v>NA</v>
      </c>
      <c r="S214">
        <v>7.0000000000000007E-2</v>
      </c>
      <c r="T214" t="s">
        <v>55</v>
      </c>
      <c r="U214" s="59" t="s">
        <v>420</v>
      </c>
      <c r="V214">
        <f t="shared" si="51"/>
        <v>2.4137931034482758</v>
      </c>
      <c r="W214" t="s">
        <v>55</v>
      </c>
      <c r="X214" s="158">
        <f t="shared" si="50"/>
        <v>0.25143678160919541</v>
      </c>
      <c r="Y214" s="158" t="s">
        <v>55</v>
      </c>
      <c r="Z214" s="158">
        <v>60</v>
      </c>
      <c r="AA214" s="158" t="s">
        <v>56</v>
      </c>
      <c r="AB214" s="158">
        <v>6</v>
      </c>
      <c r="AC214" s="158" t="s">
        <v>154</v>
      </c>
      <c r="AD214" t="s">
        <v>75</v>
      </c>
      <c r="AE214" s="158" t="s">
        <v>60</v>
      </c>
      <c r="AF214" s="158" t="s">
        <v>173</v>
      </c>
      <c r="AG214" s="158" t="s">
        <v>174</v>
      </c>
      <c r="AH214" t="s">
        <v>60</v>
      </c>
      <c r="AI214" s="158" t="s">
        <v>175</v>
      </c>
      <c r="AJ214" s="158" t="s">
        <v>174</v>
      </c>
      <c r="AK214">
        <v>180</v>
      </c>
      <c r="AM214">
        <v>38</v>
      </c>
      <c r="AN214">
        <v>141</v>
      </c>
      <c r="AO214" t="s">
        <v>488</v>
      </c>
      <c r="AP214" s="1" t="s">
        <v>489</v>
      </c>
    </row>
    <row r="215" spans="1:42" x14ac:dyDescent="0.25">
      <c r="A215" s="165" t="s">
        <v>42</v>
      </c>
      <c r="B215" s="182" t="s">
        <v>69</v>
      </c>
      <c r="C215" s="183" t="s">
        <v>178</v>
      </c>
      <c r="D215" s="5" t="s">
        <v>287</v>
      </c>
      <c r="E215" s="56" t="s">
        <v>404</v>
      </c>
      <c r="F215" t="s">
        <v>73</v>
      </c>
      <c r="G215" t="s">
        <v>487</v>
      </c>
      <c r="H215" t="s">
        <v>49</v>
      </c>
      <c r="I215" t="s">
        <v>207</v>
      </c>
      <c r="J215">
        <v>16</v>
      </c>
      <c r="K215">
        <f t="shared" si="47"/>
        <v>16</v>
      </c>
      <c r="M215" s="158" t="s">
        <v>52</v>
      </c>
      <c r="N215">
        <v>19.3</v>
      </c>
      <c r="O215" t="s">
        <v>55</v>
      </c>
      <c r="P215" s="158" t="s">
        <v>53</v>
      </c>
      <c r="Q215" s="158">
        <f t="shared" si="48"/>
        <v>19.3</v>
      </c>
      <c r="R215" s="158" t="str">
        <f t="shared" si="49"/>
        <v>NA</v>
      </c>
      <c r="S215">
        <v>0.08</v>
      </c>
      <c r="T215" t="s">
        <v>55</v>
      </c>
      <c r="U215" s="59" t="s">
        <v>420</v>
      </c>
      <c r="V215">
        <f t="shared" si="51"/>
        <v>2.7586206896551722</v>
      </c>
      <c r="W215" t="s">
        <v>55</v>
      </c>
      <c r="X215" s="158">
        <f t="shared" si="50"/>
        <v>0.1429337144899053</v>
      </c>
      <c r="Y215" s="158" t="s">
        <v>55</v>
      </c>
      <c r="Z215" s="158">
        <v>60</v>
      </c>
      <c r="AA215" s="158" t="s">
        <v>56</v>
      </c>
      <c r="AB215" s="158">
        <v>6</v>
      </c>
      <c r="AC215" s="158" t="s">
        <v>154</v>
      </c>
      <c r="AD215" t="s">
        <v>75</v>
      </c>
      <c r="AE215" s="158" t="s">
        <v>60</v>
      </c>
      <c r="AF215" s="158" t="s">
        <v>173</v>
      </c>
      <c r="AG215" s="158" t="s">
        <v>174</v>
      </c>
      <c r="AH215" t="s">
        <v>60</v>
      </c>
      <c r="AI215" s="158" t="s">
        <v>175</v>
      </c>
      <c r="AJ215" s="158" t="s">
        <v>174</v>
      </c>
      <c r="AK215">
        <v>180</v>
      </c>
      <c r="AM215">
        <v>38</v>
      </c>
      <c r="AN215">
        <v>141</v>
      </c>
      <c r="AO215" t="s">
        <v>488</v>
      </c>
      <c r="AP215" s="1" t="s">
        <v>489</v>
      </c>
    </row>
    <row r="216" spans="1:42" x14ac:dyDescent="0.25">
      <c r="A216" s="165" t="s">
        <v>42</v>
      </c>
      <c r="B216" s="182" t="s">
        <v>69</v>
      </c>
      <c r="C216" s="183" t="s">
        <v>178</v>
      </c>
      <c r="D216" s="5" t="s">
        <v>287</v>
      </c>
      <c r="E216" s="56" t="s">
        <v>404</v>
      </c>
      <c r="F216" t="s">
        <v>73</v>
      </c>
      <c r="G216" t="s">
        <v>487</v>
      </c>
      <c r="H216" t="s">
        <v>49</v>
      </c>
      <c r="I216" t="s">
        <v>212</v>
      </c>
      <c r="J216">
        <v>19</v>
      </c>
      <c r="K216">
        <f t="shared" si="47"/>
        <v>19</v>
      </c>
      <c r="M216" s="158" t="s">
        <v>52</v>
      </c>
      <c r="N216">
        <v>18.2</v>
      </c>
      <c r="O216" t="s">
        <v>55</v>
      </c>
      <c r="P216" s="158" t="s">
        <v>53</v>
      </c>
      <c r="Q216" s="158">
        <f t="shared" si="48"/>
        <v>18.2</v>
      </c>
      <c r="R216" s="158" t="str">
        <f t="shared" si="49"/>
        <v>NA</v>
      </c>
      <c r="S216">
        <v>0.24</v>
      </c>
      <c r="T216" t="s">
        <v>55</v>
      </c>
      <c r="U216" s="59" t="s">
        <v>420</v>
      </c>
      <c r="V216">
        <f t="shared" si="51"/>
        <v>8.275862068965516</v>
      </c>
      <c r="W216" t="s">
        <v>55</v>
      </c>
      <c r="X216" s="158">
        <f t="shared" si="50"/>
        <v>0.45471769609700641</v>
      </c>
      <c r="Y216" s="158" t="s">
        <v>55</v>
      </c>
      <c r="Z216" s="158">
        <v>60</v>
      </c>
      <c r="AA216" s="158" t="s">
        <v>56</v>
      </c>
      <c r="AB216" s="158">
        <v>6</v>
      </c>
      <c r="AC216" s="158" t="s">
        <v>154</v>
      </c>
      <c r="AD216" t="s">
        <v>75</v>
      </c>
      <c r="AE216" s="158" t="s">
        <v>60</v>
      </c>
      <c r="AF216" s="158" t="s">
        <v>173</v>
      </c>
      <c r="AG216" s="158" t="s">
        <v>174</v>
      </c>
      <c r="AH216" t="s">
        <v>60</v>
      </c>
      <c r="AI216" s="158" t="s">
        <v>175</v>
      </c>
      <c r="AJ216" s="158" t="s">
        <v>174</v>
      </c>
      <c r="AK216">
        <v>180</v>
      </c>
      <c r="AM216">
        <v>38</v>
      </c>
      <c r="AN216">
        <v>141</v>
      </c>
      <c r="AO216" t="s">
        <v>488</v>
      </c>
      <c r="AP216" s="1" t="s">
        <v>489</v>
      </c>
    </row>
    <row r="217" spans="1:42" x14ac:dyDescent="0.25">
      <c r="A217" s="165" t="s">
        <v>42</v>
      </c>
      <c r="B217" s="182" t="s">
        <v>69</v>
      </c>
      <c r="C217" s="183" t="s">
        <v>178</v>
      </c>
      <c r="D217" s="5" t="s">
        <v>287</v>
      </c>
      <c r="E217" s="56" t="s">
        <v>404</v>
      </c>
      <c r="F217" t="s">
        <v>73</v>
      </c>
      <c r="G217" t="s">
        <v>410</v>
      </c>
      <c r="H217" t="s">
        <v>49</v>
      </c>
      <c r="I217" t="s">
        <v>207</v>
      </c>
      <c r="J217">
        <v>16</v>
      </c>
      <c r="K217">
        <f t="shared" si="47"/>
        <v>16</v>
      </c>
      <c r="M217" s="158" t="s">
        <v>52</v>
      </c>
      <c r="N217">
        <v>13.8</v>
      </c>
      <c r="O217" t="s">
        <v>55</v>
      </c>
      <c r="P217" s="158" t="s">
        <v>53</v>
      </c>
      <c r="Q217" s="158">
        <f t="shared" si="48"/>
        <v>13.8</v>
      </c>
      <c r="R217" s="158" t="str">
        <f t="shared" si="49"/>
        <v>NA</v>
      </c>
      <c r="S217">
        <v>0.02</v>
      </c>
      <c r="T217" t="s">
        <v>55</v>
      </c>
      <c r="U217" s="59" t="s">
        <v>420</v>
      </c>
      <c r="V217">
        <f>S217/0.0079</f>
        <v>2.5316455696202529</v>
      </c>
      <c r="W217" t="s">
        <v>55</v>
      </c>
      <c r="X217" s="158">
        <f t="shared" si="50"/>
        <v>0.18345257750871397</v>
      </c>
      <c r="Y217" s="158" t="s">
        <v>55</v>
      </c>
      <c r="Z217" s="158">
        <v>60</v>
      </c>
      <c r="AA217" s="158" t="s">
        <v>56</v>
      </c>
      <c r="AB217" s="158">
        <v>6</v>
      </c>
      <c r="AC217" s="158" t="s">
        <v>154</v>
      </c>
      <c r="AD217" t="s">
        <v>75</v>
      </c>
      <c r="AE217" s="158" t="s">
        <v>60</v>
      </c>
      <c r="AF217" s="158" t="s">
        <v>173</v>
      </c>
      <c r="AG217" s="158" t="s">
        <v>174</v>
      </c>
      <c r="AH217" t="s">
        <v>60</v>
      </c>
      <c r="AI217" s="158" t="s">
        <v>175</v>
      </c>
      <c r="AJ217" s="158" t="s">
        <v>174</v>
      </c>
      <c r="AK217">
        <v>180</v>
      </c>
      <c r="AM217">
        <v>38</v>
      </c>
      <c r="AN217">
        <v>141</v>
      </c>
      <c r="AO217" t="s">
        <v>488</v>
      </c>
      <c r="AP217" s="1" t="s">
        <v>489</v>
      </c>
    </row>
    <row r="218" spans="1:42" x14ac:dyDescent="0.25">
      <c r="A218" s="165" t="s">
        <v>42</v>
      </c>
      <c r="B218" s="182" t="s">
        <v>69</v>
      </c>
      <c r="C218" s="183" t="s">
        <v>178</v>
      </c>
      <c r="D218" s="5" t="s">
        <v>287</v>
      </c>
      <c r="E218" s="56" t="s">
        <v>404</v>
      </c>
      <c r="F218" t="s">
        <v>73</v>
      </c>
      <c r="G218" t="s">
        <v>410</v>
      </c>
      <c r="H218" t="s">
        <v>49</v>
      </c>
      <c r="I218" t="s">
        <v>212</v>
      </c>
      <c r="J218">
        <v>15</v>
      </c>
      <c r="K218">
        <f t="shared" si="47"/>
        <v>15</v>
      </c>
      <c r="M218" s="158" t="s">
        <v>52</v>
      </c>
      <c r="N218">
        <v>53.9</v>
      </c>
      <c r="O218" t="s">
        <v>55</v>
      </c>
      <c r="P218" s="158" t="s">
        <v>53</v>
      </c>
      <c r="Q218" s="158">
        <f t="shared" si="48"/>
        <v>53.9</v>
      </c>
      <c r="R218" s="158" t="str">
        <f t="shared" si="49"/>
        <v>NA</v>
      </c>
      <c r="S218">
        <v>0.03</v>
      </c>
      <c r="T218" t="s">
        <v>55</v>
      </c>
      <c r="U218" s="59" t="s">
        <v>420</v>
      </c>
      <c r="V218">
        <f>S218/0.0079</f>
        <v>3.7974683544303791</v>
      </c>
      <c r="W218" t="s">
        <v>55</v>
      </c>
      <c r="X218" s="158">
        <f t="shared" si="50"/>
        <v>7.0453958338225958E-2</v>
      </c>
      <c r="Y218" s="158" t="s">
        <v>55</v>
      </c>
      <c r="Z218" s="158">
        <v>60</v>
      </c>
      <c r="AA218" s="158" t="s">
        <v>56</v>
      </c>
      <c r="AB218" s="158">
        <v>6</v>
      </c>
      <c r="AC218" s="158" t="s">
        <v>154</v>
      </c>
      <c r="AD218" t="s">
        <v>75</v>
      </c>
      <c r="AE218" s="158" t="s">
        <v>60</v>
      </c>
      <c r="AF218" s="158" t="s">
        <v>173</v>
      </c>
      <c r="AG218" s="158" t="s">
        <v>174</v>
      </c>
      <c r="AH218" t="s">
        <v>60</v>
      </c>
      <c r="AI218" s="158" t="s">
        <v>175</v>
      </c>
      <c r="AJ218" s="158" t="s">
        <v>174</v>
      </c>
      <c r="AK218">
        <v>180</v>
      </c>
      <c r="AM218">
        <v>38</v>
      </c>
      <c r="AN218">
        <v>141</v>
      </c>
      <c r="AO218" t="s">
        <v>488</v>
      </c>
      <c r="AP218" s="1" t="s">
        <v>489</v>
      </c>
    </row>
    <row r="219" spans="1:42" x14ac:dyDescent="0.25">
      <c r="A219" s="165" t="s">
        <v>42</v>
      </c>
      <c r="B219" s="182" t="s">
        <v>69</v>
      </c>
      <c r="C219" s="183" t="s">
        <v>178</v>
      </c>
      <c r="D219" s="5" t="s">
        <v>287</v>
      </c>
      <c r="E219" s="56" t="s">
        <v>404</v>
      </c>
      <c r="F219" t="s">
        <v>73</v>
      </c>
      <c r="G219" t="s">
        <v>410</v>
      </c>
      <c r="H219" t="s">
        <v>49</v>
      </c>
      <c r="I219" t="s">
        <v>207</v>
      </c>
      <c r="J219">
        <v>15</v>
      </c>
      <c r="K219">
        <f t="shared" si="47"/>
        <v>15</v>
      </c>
      <c r="M219" s="158" t="s">
        <v>52</v>
      </c>
      <c r="N219">
        <v>5.6</v>
      </c>
      <c r="O219" t="s">
        <v>55</v>
      </c>
      <c r="P219" s="158" t="s">
        <v>53</v>
      </c>
      <c r="Q219" s="158">
        <f t="shared" si="48"/>
        <v>5.6</v>
      </c>
      <c r="R219" s="158" t="str">
        <f t="shared" si="49"/>
        <v>NA</v>
      </c>
      <c r="S219">
        <v>0.03</v>
      </c>
      <c r="T219" t="s">
        <v>55</v>
      </c>
      <c r="U219" s="59" t="s">
        <v>420</v>
      </c>
      <c r="V219">
        <f>S219/0.0079</f>
        <v>3.7974683544303791</v>
      </c>
      <c r="W219" t="s">
        <v>55</v>
      </c>
      <c r="X219" s="158">
        <f t="shared" si="50"/>
        <v>0.67811934900542492</v>
      </c>
      <c r="Y219" s="158" t="s">
        <v>55</v>
      </c>
      <c r="Z219" s="158">
        <v>60</v>
      </c>
      <c r="AA219" s="158" t="s">
        <v>56</v>
      </c>
      <c r="AB219" s="158">
        <v>6</v>
      </c>
      <c r="AC219" s="158" t="s">
        <v>154</v>
      </c>
      <c r="AD219" t="s">
        <v>75</v>
      </c>
      <c r="AE219" s="158" t="s">
        <v>60</v>
      </c>
      <c r="AF219" s="158" t="s">
        <v>173</v>
      </c>
      <c r="AG219" s="158" t="s">
        <v>174</v>
      </c>
      <c r="AH219" t="s">
        <v>60</v>
      </c>
      <c r="AI219" s="158" t="s">
        <v>175</v>
      </c>
      <c r="AJ219" s="158" t="s">
        <v>174</v>
      </c>
      <c r="AK219">
        <v>180</v>
      </c>
      <c r="AM219">
        <v>38</v>
      </c>
      <c r="AN219">
        <v>141</v>
      </c>
      <c r="AO219" t="s">
        <v>488</v>
      </c>
      <c r="AP219" s="1" t="s">
        <v>489</v>
      </c>
    </row>
    <row r="220" spans="1:42" x14ac:dyDescent="0.25">
      <c r="A220" s="165" t="s">
        <v>42</v>
      </c>
      <c r="B220" s="182" t="s">
        <v>69</v>
      </c>
      <c r="C220" s="183" t="s">
        <v>178</v>
      </c>
      <c r="D220" s="5" t="s">
        <v>287</v>
      </c>
      <c r="E220" s="56" t="s">
        <v>404</v>
      </c>
      <c r="F220" t="s">
        <v>73</v>
      </c>
      <c r="G220" t="s">
        <v>410</v>
      </c>
      <c r="H220" t="s">
        <v>49</v>
      </c>
      <c r="I220" t="s">
        <v>212</v>
      </c>
      <c r="J220">
        <v>16</v>
      </c>
      <c r="K220">
        <f t="shared" si="47"/>
        <v>16</v>
      </c>
      <c r="M220" s="158" t="s">
        <v>52</v>
      </c>
      <c r="N220">
        <v>3.7</v>
      </c>
      <c r="O220" t="s">
        <v>55</v>
      </c>
      <c r="P220" s="158" t="s">
        <v>53</v>
      </c>
      <c r="Q220" s="158">
        <f t="shared" si="48"/>
        <v>3.7</v>
      </c>
      <c r="R220" s="158" t="str">
        <f t="shared" si="49"/>
        <v>NA</v>
      </c>
      <c r="S220">
        <v>0.03</v>
      </c>
      <c r="T220" t="s">
        <v>55</v>
      </c>
      <c r="U220" s="59" t="s">
        <v>420</v>
      </c>
      <c r="V220">
        <f>S220/0.0079</f>
        <v>3.7974683544303791</v>
      </c>
      <c r="W220" t="s">
        <v>55</v>
      </c>
      <c r="X220" s="158">
        <f t="shared" si="50"/>
        <v>1.0263427984946971</v>
      </c>
      <c r="Y220" s="158" t="s">
        <v>55</v>
      </c>
      <c r="Z220" s="158">
        <v>60</v>
      </c>
      <c r="AA220" s="158" t="s">
        <v>56</v>
      </c>
      <c r="AB220" s="158">
        <v>6</v>
      </c>
      <c r="AC220" s="158" t="s">
        <v>154</v>
      </c>
      <c r="AD220" t="s">
        <v>75</v>
      </c>
      <c r="AE220" s="158" t="s">
        <v>60</v>
      </c>
      <c r="AF220" s="158" t="s">
        <v>173</v>
      </c>
      <c r="AG220" s="158" t="s">
        <v>174</v>
      </c>
      <c r="AH220" t="s">
        <v>60</v>
      </c>
      <c r="AI220" s="158" t="s">
        <v>175</v>
      </c>
      <c r="AJ220" s="158" t="s">
        <v>174</v>
      </c>
      <c r="AK220">
        <v>180</v>
      </c>
      <c r="AM220">
        <v>38</v>
      </c>
      <c r="AN220">
        <v>141</v>
      </c>
      <c r="AO220" t="s">
        <v>488</v>
      </c>
      <c r="AP220" s="1" t="s">
        <v>489</v>
      </c>
    </row>
    <row r="221" spans="1:42" x14ac:dyDescent="0.25">
      <c r="A221" s="21" t="s">
        <v>42</v>
      </c>
      <c r="B221" s="19" t="s">
        <v>69</v>
      </c>
      <c r="C221" s="183" t="s">
        <v>178</v>
      </c>
      <c r="D221" s="50" t="s">
        <v>204</v>
      </c>
      <c r="E221" s="45" t="s">
        <v>205</v>
      </c>
      <c r="F221" t="s">
        <v>73</v>
      </c>
      <c r="G221" t="s">
        <v>206</v>
      </c>
      <c r="H221" t="s">
        <v>49</v>
      </c>
      <c r="I221" t="s">
        <v>207</v>
      </c>
      <c r="J221">
        <v>10</v>
      </c>
      <c r="K221">
        <f t="shared" si="47"/>
        <v>10</v>
      </c>
      <c r="M221" s="158" t="s">
        <v>52</v>
      </c>
      <c r="N221">
        <v>149</v>
      </c>
      <c r="O221" t="s">
        <v>55</v>
      </c>
      <c r="P221" s="158" t="s">
        <v>53</v>
      </c>
      <c r="Q221" s="158">
        <f t="shared" si="48"/>
        <v>149</v>
      </c>
      <c r="R221" s="158" t="str">
        <f t="shared" si="49"/>
        <v>NA</v>
      </c>
      <c r="S221">
        <v>255</v>
      </c>
      <c r="T221" t="s">
        <v>55</v>
      </c>
      <c r="U221" t="s">
        <v>54</v>
      </c>
      <c r="V221" s="158">
        <f>S221</f>
        <v>255</v>
      </c>
      <c r="W221" s="158" t="str">
        <f>T221</f>
        <v>NA</v>
      </c>
      <c r="X221" s="158">
        <f t="shared" si="50"/>
        <v>1.7114093959731544</v>
      </c>
      <c r="Y221" s="158" t="s">
        <v>55</v>
      </c>
      <c r="Z221" s="158">
        <v>30</v>
      </c>
      <c r="AA221" s="158" t="s">
        <v>56</v>
      </c>
      <c r="AB221" s="158">
        <v>6</v>
      </c>
      <c r="AC221" s="158" t="s">
        <v>154</v>
      </c>
      <c r="AD221" t="s">
        <v>75</v>
      </c>
      <c r="AE221" t="s">
        <v>60</v>
      </c>
      <c r="AF221" s="158" t="s">
        <v>173</v>
      </c>
      <c r="AG221" s="158" t="s">
        <v>174</v>
      </c>
      <c r="AH221" t="s">
        <v>58</v>
      </c>
      <c r="AI221" t="s">
        <v>77</v>
      </c>
      <c r="AJ221" t="s">
        <v>209</v>
      </c>
      <c r="AK221">
        <v>180</v>
      </c>
      <c r="AM221">
        <v>34</v>
      </c>
      <c r="AN221">
        <v>134</v>
      </c>
      <c r="AO221" s="10" t="s">
        <v>490</v>
      </c>
      <c r="AP221" s="1" t="s">
        <v>491</v>
      </c>
    </row>
    <row r="222" spans="1:42" x14ac:dyDescent="0.25">
      <c r="A222" s="165" t="s">
        <v>42</v>
      </c>
      <c r="B222" s="181" t="s">
        <v>157</v>
      </c>
      <c r="C222" s="177" t="s">
        <v>158</v>
      </c>
      <c r="D222" s="166" t="s">
        <v>492</v>
      </c>
      <c r="E222" s="77" t="s">
        <v>493</v>
      </c>
      <c r="F222" s="158" t="s">
        <v>97</v>
      </c>
      <c r="G222" s="158" t="s">
        <v>181</v>
      </c>
      <c r="H222" s="158" t="s">
        <v>182</v>
      </c>
      <c r="I222" s="158" t="s">
        <v>182</v>
      </c>
      <c r="J222" s="158">
        <v>23</v>
      </c>
      <c r="K222" s="158">
        <f t="shared" si="47"/>
        <v>23</v>
      </c>
      <c r="L222" s="158"/>
      <c r="M222" s="158" t="s">
        <v>52</v>
      </c>
      <c r="N222" s="158">
        <v>9.4</v>
      </c>
      <c r="O222" s="158">
        <v>27.93</v>
      </c>
      <c r="P222" s="158" t="s">
        <v>53</v>
      </c>
      <c r="Q222" s="158">
        <f t="shared" ref="Q222:Q237" si="52">N222</f>
        <v>9.4</v>
      </c>
      <c r="R222" s="158">
        <v>27.93</v>
      </c>
      <c r="S222" s="158">
        <v>25.9</v>
      </c>
      <c r="T222" s="158">
        <v>49.49</v>
      </c>
      <c r="U222" t="s">
        <v>54</v>
      </c>
      <c r="V222" s="158">
        <f t="shared" ref="V222:V232" si="53">S222</f>
        <v>25.9</v>
      </c>
      <c r="W222" s="158">
        <v>49.49</v>
      </c>
      <c r="X222" s="158">
        <f t="shared" si="50"/>
        <v>2.7553191489361701</v>
      </c>
      <c r="Y222" s="158" t="s">
        <v>55</v>
      </c>
      <c r="Z222" s="158">
        <v>50</v>
      </c>
      <c r="AA222" s="158" t="s">
        <v>56</v>
      </c>
      <c r="AB222" s="158">
        <v>6</v>
      </c>
      <c r="AC222" s="158" t="s">
        <v>154</v>
      </c>
      <c r="AD222" s="158" t="s">
        <v>75</v>
      </c>
      <c r="AE222" t="s">
        <v>60</v>
      </c>
      <c r="AF222" s="158" t="s">
        <v>173</v>
      </c>
      <c r="AG222" s="158" t="s">
        <v>174</v>
      </c>
      <c r="AH222" s="158" t="s">
        <v>60</v>
      </c>
      <c r="AI222" s="158" t="s">
        <v>494</v>
      </c>
      <c r="AJ222" s="158" t="s">
        <v>174</v>
      </c>
      <c r="AK222" s="158">
        <v>90</v>
      </c>
      <c r="AL222" s="158"/>
      <c r="AM222" s="158">
        <v>26</v>
      </c>
      <c r="AN222" s="158">
        <v>127</v>
      </c>
      <c r="AO222" s="4" t="s">
        <v>495</v>
      </c>
      <c r="AP222" s="3" t="s">
        <v>496</v>
      </c>
    </row>
    <row r="223" spans="1:42" x14ac:dyDescent="0.25">
      <c r="A223" s="165" t="s">
        <v>42</v>
      </c>
      <c r="B223" s="181" t="s">
        <v>157</v>
      </c>
      <c r="C223" s="177" t="s">
        <v>158</v>
      </c>
      <c r="D223" s="166" t="s">
        <v>492</v>
      </c>
      <c r="E223" s="77" t="s">
        <v>493</v>
      </c>
      <c r="F223" s="158" t="s">
        <v>97</v>
      </c>
      <c r="G223" s="158" t="s">
        <v>181</v>
      </c>
      <c r="H223" s="158" t="s">
        <v>182</v>
      </c>
      <c r="I223" s="158" t="s">
        <v>182</v>
      </c>
      <c r="J223" s="158">
        <v>23</v>
      </c>
      <c r="K223" s="158">
        <f t="shared" si="47"/>
        <v>23</v>
      </c>
      <c r="L223" s="158"/>
      <c r="M223" s="158" t="s">
        <v>52</v>
      </c>
      <c r="N223" s="158">
        <v>18.5</v>
      </c>
      <c r="O223" s="158">
        <v>30.085999999999999</v>
      </c>
      <c r="P223" s="158" t="s">
        <v>53</v>
      </c>
      <c r="Q223" s="158">
        <f t="shared" si="52"/>
        <v>18.5</v>
      </c>
      <c r="R223" s="158">
        <v>30.085999999999999</v>
      </c>
      <c r="S223" s="158">
        <v>34.700000000000003</v>
      </c>
      <c r="T223" s="158">
        <v>44.001999999999995</v>
      </c>
      <c r="U223" t="s">
        <v>54</v>
      </c>
      <c r="V223" s="158">
        <f t="shared" si="53"/>
        <v>34.700000000000003</v>
      </c>
      <c r="W223" s="158">
        <v>44.001999999999995</v>
      </c>
      <c r="X223" s="158">
        <f t="shared" si="50"/>
        <v>1.8756756756756758</v>
      </c>
      <c r="Y223" s="158" t="s">
        <v>55</v>
      </c>
      <c r="Z223" s="158">
        <v>50</v>
      </c>
      <c r="AA223" s="158" t="s">
        <v>56</v>
      </c>
      <c r="AB223" s="158">
        <v>6</v>
      </c>
      <c r="AC223" s="158" t="s">
        <v>154</v>
      </c>
      <c r="AD223" s="158" t="s">
        <v>75</v>
      </c>
      <c r="AE223" t="s">
        <v>60</v>
      </c>
      <c r="AF223" s="158" t="s">
        <v>173</v>
      </c>
      <c r="AG223" s="158" t="s">
        <v>174</v>
      </c>
      <c r="AH223" s="158" t="s">
        <v>60</v>
      </c>
      <c r="AI223" s="158" t="s">
        <v>494</v>
      </c>
      <c r="AJ223" s="158" t="s">
        <v>174</v>
      </c>
      <c r="AK223" s="158">
        <v>90</v>
      </c>
      <c r="AL223" s="158"/>
      <c r="AM223" s="158">
        <v>26</v>
      </c>
      <c r="AN223" s="158">
        <v>127</v>
      </c>
      <c r="AO223" s="4" t="s">
        <v>495</v>
      </c>
      <c r="AP223" s="3" t="s">
        <v>496</v>
      </c>
    </row>
    <row r="224" spans="1:42" x14ac:dyDescent="0.25">
      <c r="A224" s="165" t="s">
        <v>42</v>
      </c>
      <c r="B224" s="181" t="s">
        <v>157</v>
      </c>
      <c r="C224" s="177" t="s">
        <v>158</v>
      </c>
      <c r="D224" s="166" t="s">
        <v>492</v>
      </c>
      <c r="E224" s="77" t="s">
        <v>493</v>
      </c>
      <c r="F224" s="158" t="s">
        <v>97</v>
      </c>
      <c r="G224" s="158" t="s">
        <v>181</v>
      </c>
      <c r="H224" s="158" t="s">
        <v>182</v>
      </c>
      <c r="I224" s="158" t="s">
        <v>182</v>
      </c>
      <c r="J224" s="158">
        <v>23</v>
      </c>
      <c r="K224" s="158">
        <f t="shared" si="47"/>
        <v>23</v>
      </c>
      <c r="L224" s="158"/>
      <c r="M224" s="158" t="s">
        <v>52</v>
      </c>
      <c r="N224" s="158">
        <v>12.7</v>
      </c>
      <c r="O224" s="158">
        <v>22.441999999999997</v>
      </c>
      <c r="P224" s="158" t="s">
        <v>53</v>
      </c>
      <c r="Q224" s="158">
        <f t="shared" si="52"/>
        <v>12.7</v>
      </c>
      <c r="R224" s="158">
        <v>22.441999999999997</v>
      </c>
      <c r="S224" s="158">
        <v>34.9</v>
      </c>
      <c r="T224" s="158">
        <v>47.333999999999996</v>
      </c>
      <c r="U224" t="s">
        <v>54</v>
      </c>
      <c r="V224" s="158">
        <f t="shared" si="53"/>
        <v>34.9</v>
      </c>
      <c r="W224" s="158">
        <v>47.333999999999996</v>
      </c>
      <c r="X224" s="158">
        <f t="shared" si="50"/>
        <v>2.7480314960629921</v>
      </c>
      <c r="Y224" s="158" t="s">
        <v>55</v>
      </c>
      <c r="Z224" s="158">
        <v>50</v>
      </c>
      <c r="AA224" s="158" t="s">
        <v>56</v>
      </c>
      <c r="AB224" s="158">
        <v>6</v>
      </c>
      <c r="AC224" s="158" t="s">
        <v>154</v>
      </c>
      <c r="AD224" s="158" t="s">
        <v>75</v>
      </c>
      <c r="AE224" t="s">
        <v>60</v>
      </c>
      <c r="AF224" s="158" t="s">
        <v>173</v>
      </c>
      <c r="AG224" s="158" t="s">
        <v>174</v>
      </c>
      <c r="AH224" s="158" t="s">
        <v>60</v>
      </c>
      <c r="AI224" s="158" t="s">
        <v>494</v>
      </c>
      <c r="AJ224" s="158" t="s">
        <v>174</v>
      </c>
      <c r="AK224" s="158">
        <v>90</v>
      </c>
      <c r="AL224" s="158"/>
      <c r="AM224" s="158">
        <v>26</v>
      </c>
      <c r="AN224" s="158">
        <v>127</v>
      </c>
      <c r="AO224" s="4" t="s">
        <v>495</v>
      </c>
      <c r="AP224" s="3" t="s">
        <v>496</v>
      </c>
    </row>
    <row r="225" spans="1:42" x14ac:dyDescent="0.25">
      <c r="A225" s="165" t="s">
        <v>42</v>
      </c>
      <c r="B225" s="181" t="s">
        <v>157</v>
      </c>
      <c r="C225" s="177" t="s">
        <v>158</v>
      </c>
      <c r="D225" s="166" t="s">
        <v>492</v>
      </c>
      <c r="E225" s="77" t="s">
        <v>493</v>
      </c>
      <c r="F225" s="158" t="s">
        <v>97</v>
      </c>
      <c r="G225" s="158" t="s">
        <v>181</v>
      </c>
      <c r="H225" s="158" t="s">
        <v>182</v>
      </c>
      <c r="I225" s="158" t="s">
        <v>182</v>
      </c>
      <c r="J225" s="158">
        <v>23</v>
      </c>
      <c r="K225" s="158">
        <f t="shared" si="47"/>
        <v>23</v>
      </c>
      <c r="L225" s="158"/>
      <c r="M225" s="158" t="s">
        <v>52</v>
      </c>
      <c r="N225" s="158">
        <v>26.7</v>
      </c>
      <c r="O225" s="158">
        <v>32.339999999999996</v>
      </c>
      <c r="P225" s="158" t="s">
        <v>53</v>
      </c>
      <c r="Q225" s="158">
        <f t="shared" si="52"/>
        <v>26.7</v>
      </c>
      <c r="R225" s="158">
        <v>32.339999999999996</v>
      </c>
      <c r="S225" s="158">
        <v>48</v>
      </c>
      <c r="T225" s="158">
        <v>44.492000000000004</v>
      </c>
      <c r="U225" t="s">
        <v>54</v>
      </c>
      <c r="V225" s="158">
        <f t="shared" si="53"/>
        <v>48</v>
      </c>
      <c r="W225" s="158">
        <v>44.492000000000004</v>
      </c>
      <c r="X225" s="158">
        <f t="shared" si="50"/>
        <v>1.797752808988764</v>
      </c>
      <c r="Y225" s="158" t="s">
        <v>55</v>
      </c>
      <c r="Z225" s="158">
        <v>50</v>
      </c>
      <c r="AA225" s="158" t="s">
        <v>56</v>
      </c>
      <c r="AB225" s="158">
        <v>6</v>
      </c>
      <c r="AC225" s="158" t="s">
        <v>154</v>
      </c>
      <c r="AD225" s="158" t="s">
        <v>75</v>
      </c>
      <c r="AE225" t="s">
        <v>60</v>
      </c>
      <c r="AF225" s="158" t="s">
        <v>173</v>
      </c>
      <c r="AG225" s="158" t="s">
        <v>174</v>
      </c>
      <c r="AH225" s="158" t="s">
        <v>60</v>
      </c>
      <c r="AI225" s="158" t="s">
        <v>494</v>
      </c>
      <c r="AJ225" s="158" t="s">
        <v>174</v>
      </c>
      <c r="AK225" s="158">
        <v>90</v>
      </c>
      <c r="AL225" s="158"/>
      <c r="AM225" s="158">
        <v>26</v>
      </c>
      <c r="AN225" s="158">
        <v>127</v>
      </c>
      <c r="AO225" s="4" t="s">
        <v>495</v>
      </c>
      <c r="AP225" s="3" t="s">
        <v>496</v>
      </c>
    </row>
    <row r="226" spans="1:42" x14ac:dyDescent="0.25">
      <c r="A226" s="159" t="s">
        <v>80</v>
      </c>
      <c r="B226" s="178" t="s">
        <v>167</v>
      </c>
      <c r="C226" s="179" t="s">
        <v>168</v>
      </c>
      <c r="D226" s="180" t="s">
        <v>169</v>
      </c>
      <c r="E226" s="97" t="s">
        <v>497</v>
      </c>
      <c r="F226" s="158" t="s">
        <v>97</v>
      </c>
      <c r="G226" t="s">
        <v>86</v>
      </c>
      <c r="H226" t="s">
        <v>68</v>
      </c>
      <c r="I226" t="s">
        <v>55</v>
      </c>
      <c r="J226">
        <v>25</v>
      </c>
      <c r="K226">
        <f t="shared" si="47"/>
        <v>25</v>
      </c>
      <c r="M226" s="158" t="s">
        <v>52</v>
      </c>
      <c r="N226">
        <v>12.54</v>
      </c>
      <c r="O226" t="s">
        <v>55</v>
      </c>
      <c r="P226" s="158" t="s">
        <v>53</v>
      </c>
      <c r="Q226" s="158">
        <f t="shared" si="52"/>
        <v>12.54</v>
      </c>
      <c r="R226" s="158" t="str">
        <f t="shared" ref="R226:R237" si="54">O226</f>
        <v>NA</v>
      </c>
      <c r="S226">
        <v>43.16</v>
      </c>
      <c r="T226" t="s">
        <v>55</v>
      </c>
      <c r="U226" t="s">
        <v>54</v>
      </c>
      <c r="V226" s="158">
        <f t="shared" si="53"/>
        <v>43.16</v>
      </c>
      <c r="W226" s="158" t="str">
        <f t="shared" ref="W226:W232" si="55">T226</f>
        <v>NA</v>
      </c>
      <c r="X226" s="158">
        <f t="shared" si="50"/>
        <v>3.4417862838915472</v>
      </c>
      <c r="Y226" s="158" t="s">
        <v>55</v>
      </c>
      <c r="Z226" s="158">
        <v>128</v>
      </c>
      <c r="AA226" s="158" t="s">
        <v>56</v>
      </c>
      <c r="AB226" s="158">
        <v>10</v>
      </c>
      <c r="AC226" s="158" t="s">
        <v>398</v>
      </c>
      <c r="AD226" t="s">
        <v>75</v>
      </c>
      <c r="AE226" t="s">
        <v>498</v>
      </c>
      <c r="AF226" t="s">
        <v>499</v>
      </c>
      <c r="AG226" t="s">
        <v>500</v>
      </c>
      <c r="AH226" t="s">
        <v>58</v>
      </c>
      <c r="AI226" t="s">
        <v>77</v>
      </c>
      <c r="AJ226" t="s">
        <v>209</v>
      </c>
      <c r="AK226">
        <v>50</v>
      </c>
      <c r="AM226">
        <v>21</v>
      </c>
      <c r="AN226">
        <v>72</v>
      </c>
      <c r="AO226" t="s">
        <v>501</v>
      </c>
      <c r="AP226" s="1" t="s">
        <v>502</v>
      </c>
    </row>
    <row r="227" spans="1:42" x14ac:dyDescent="0.25">
      <c r="A227" s="22" t="s">
        <v>80</v>
      </c>
      <c r="B227" s="23" t="s">
        <v>125</v>
      </c>
      <c r="C227" s="78" t="s">
        <v>126</v>
      </c>
      <c r="D227" s="26" t="s">
        <v>127</v>
      </c>
      <c r="E227" s="87" t="s">
        <v>503</v>
      </c>
      <c r="F227" t="s">
        <v>97</v>
      </c>
      <c r="G227" t="s">
        <v>86</v>
      </c>
      <c r="H227" t="s">
        <v>68</v>
      </c>
      <c r="I227" t="s">
        <v>55</v>
      </c>
      <c r="J227">
        <v>20</v>
      </c>
      <c r="K227">
        <f t="shared" si="47"/>
        <v>20</v>
      </c>
      <c r="M227" s="158" t="s">
        <v>52</v>
      </c>
      <c r="N227">
        <v>5.0999999999999996</v>
      </c>
      <c r="O227" t="s">
        <v>55</v>
      </c>
      <c r="P227" s="158" t="s">
        <v>53</v>
      </c>
      <c r="Q227" s="158">
        <f t="shared" si="52"/>
        <v>5.0999999999999996</v>
      </c>
      <c r="R227" s="158" t="str">
        <f t="shared" si="54"/>
        <v>NA</v>
      </c>
      <c r="S227">
        <v>1.75</v>
      </c>
      <c r="T227" t="s">
        <v>55</v>
      </c>
      <c r="U227" t="s">
        <v>54</v>
      </c>
      <c r="V227" s="158">
        <f t="shared" si="53"/>
        <v>1.75</v>
      </c>
      <c r="W227" s="158" t="str">
        <f t="shared" si="55"/>
        <v>NA</v>
      </c>
      <c r="X227" s="158">
        <f t="shared" si="50"/>
        <v>0.34313725490196079</v>
      </c>
      <c r="Y227" s="158" t="s">
        <v>55</v>
      </c>
      <c r="Z227" s="158">
        <v>71.430000000000007</v>
      </c>
      <c r="AA227" s="158" t="s">
        <v>56</v>
      </c>
      <c r="AB227" s="158" t="s">
        <v>55</v>
      </c>
      <c r="AC227" s="158" t="s">
        <v>504</v>
      </c>
      <c r="AD227" t="s">
        <v>75</v>
      </c>
      <c r="AE227" t="s">
        <v>498</v>
      </c>
      <c r="AF227" t="s">
        <v>77</v>
      </c>
      <c r="AG227" t="s">
        <v>209</v>
      </c>
      <c r="AH227" t="s">
        <v>58</v>
      </c>
      <c r="AI227" t="s">
        <v>77</v>
      </c>
      <c r="AJ227" t="s">
        <v>209</v>
      </c>
      <c r="AK227">
        <v>64.5</v>
      </c>
      <c r="AL227">
        <v>30</v>
      </c>
      <c r="AM227">
        <v>45</v>
      </c>
      <c r="AN227">
        <v>33</v>
      </c>
      <c r="AO227" s="10" t="s">
        <v>505</v>
      </c>
      <c r="AP227" s="1" t="s">
        <v>506</v>
      </c>
    </row>
    <row r="228" spans="1:42" x14ac:dyDescent="0.25">
      <c r="A228" s="159" t="s">
        <v>80</v>
      </c>
      <c r="B228" s="178" t="s">
        <v>167</v>
      </c>
      <c r="C228" s="179" t="s">
        <v>168</v>
      </c>
      <c r="D228" s="180" t="s">
        <v>169</v>
      </c>
      <c r="E228" s="98" t="s">
        <v>507</v>
      </c>
      <c r="F228" s="158" t="s">
        <v>97</v>
      </c>
      <c r="G228" s="158" t="s">
        <v>171</v>
      </c>
      <c r="H228" s="158" t="s">
        <v>49</v>
      </c>
      <c r="I228" s="158" t="s">
        <v>207</v>
      </c>
      <c r="J228" s="158">
        <v>15</v>
      </c>
      <c r="K228" s="158">
        <f t="shared" si="47"/>
        <v>15</v>
      </c>
      <c r="L228" s="158"/>
      <c r="M228" s="158" t="s">
        <v>52</v>
      </c>
      <c r="N228" s="158">
        <v>6.5</v>
      </c>
      <c r="O228" s="158">
        <v>3.4</v>
      </c>
      <c r="P228" s="158" t="s">
        <v>53</v>
      </c>
      <c r="Q228" s="158">
        <f t="shared" si="52"/>
        <v>6.5</v>
      </c>
      <c r="R228" s="158">
        <f t="shared" si="54"/>
        <v>3.4</v>
      </c>
      <c r="S228" s="158">
        <v>15.5</v>
      </c>
      <c r="T228" s="158">
        <v>1.8</v>
      </c>
      <c r="U228" t="s">
        <v>54</v>
      </c>
      <c r="V228" s="158">
        <f t="shared" si="53"/>
        <v>15.5</v>
      </c>
      <c r="W228" s="158">
        <f t="shared" si="55"/>
        <v>1.8</v>
      </c>
      <c r="X228" s="158">
        <f t="shared" si="50"/>
        <v>2.3846153846153846</v>
      </c>
      <c r="Y228" s="158" t="s">
        <v>55</v>
      </c>
      <c r="Z228" s="158">
        <v>50</v>
      </c>
      <c r="AA228" s="158" t="s">
        <v>56</v>
      </c>
      <c r="AB228" s="158" t="s">
        <v>55</v>
      </c>
      <c r="AC228" s="158" t="s">
        <v>504</v>
      </c>
      <c r="AD228" s="158" t="s">
        <v>508</v>
      </c>
      <c r="AE228" t="s">
        <v>498</v>
      </c>
      <c r="AF228" t="s">
        <v>77</v>
      </c>
      <c r="AG228" t="s">
        <v>209</v>
      </c>
      <c r="AH228" s="158" t="s">
        <v>58</v>
      </c>
      <c r="AI228" s="158" t="s">
        <v>77</v>
      </c>
      <c r="AJ228" s="158" t="s">
        <v>209</v>
      </c>
      <c r="AK228" s="158">
        <v>90</v>
      </c>
      <c r="AL228" s="158"/>
      <c r="AM228" s="158">
        <v>-33</v>
      </c>
      <c r="AN228" s="158">
        <v>-18</v>
      </c>
      <c r="AO228" s="158" t="s">
        <v>509</v>
      </c>
      <c r="AP228" s="225" t="s">
        <v>510</v>
      </c>
    </row>
    <row r="229" spans="1:42" x14ac:dyDescent="0.25">
      <c r="A229" s="159" t="s">
        <v>80</v>
      </c>
      <c r="B229" s="178" t="s">
        <v>167</v>
      </c>
      <c r="C229" s="179" t="s">
        <v>168</v>
      </c>
      <c r="D229" s="180" t="s">
        <v>169</v>
      </c>
      <c r="E229" s="98" t="s">
        <v>507</v>
      </c>
      <c r="F229" s="158" t="s">
        <v>97</v>
      </c>
      <c r="G229" s="158" t="s">
        <v>171</v>
      </c>
      <c r="H229" s="158" t="s">
        <v>49</v>
      </c>
      <c r="I229" s="158" t="s">
        <v>207</v>
      </c>
      <c r="J229" s="158">
        <v>20</v>
      </c>
      <c r="K229" s="158">
        <f t="shared" si="47"/>
        <v>20</v>
      </c>
      <c r="L229" s="158"/>
      <c r="M229" s="158" t="s">
        <v>52</v>
      </c>
      <c r="N229" s="158">
        <v>4.2</v>
      </c>
      <c r="O229" s="158">
        <v>3.2</v>
      </c>
      <c r="P229" s="158" t="s">
        <v>53</v>
      </c>
      <c r="Q229" s="158">
        <f t="shared" si="52"/>
        <v>4.2</v>
      </c>
      <c r="R229" s="158">
        <f t="shared" si="54"/>
        <v>3.2</v>
      </c>
      <c r="S229" s="158">
        <v>20</v>
      </c>
      <c r="T229" s="158">
        <v>2.7</v>
      </c>
      <c r="U229" t="s">
        <v>54</v>
      </c>
      <c r="V229" s="158">
        <f t="shared" si="53"/>
        <v>20</v>
      </c>
      <c r="W229" s="158">
        <f t="shared" si="55"/>
        <v>2.7</v>
      </c>
      <c r="X229" s="158">
        <f t="shared" si="50"/>
        <v>4.7619047619047619</v>
      </c>
      <c r="Y229" s="158" t="s">
        <v>55</v>
      </c>
      <c r="Z229" s="158">
        <v>51</v>
      </c>
      <c r="AA229" s="158" t="s">
        <v>56</v>
      </c>
      <c r="AB229" s="158" t="s">
        <v>55</v>
      </c>
      <c r="AC229" s="158" t="s">
        <v>504</v>
      </c>
      <c r="AD229" s="158" t="s">
        <v>508</v>
      </c>
      <c r="AE229" t="s">
        <v>498</v>
      </c>
      <c r="AF229" t="s">
        <v>77</v>
      </c>
      <c r="AG229" t="s">
        <v>209</v>
      </c>
      <c r="AH229" s="158" t="s">
        <v>58</v>
      </c>
      <c r="AI229" s="158" t="s">
        <v>77</v>
      </c>
      <c r="AJ229" s="158" t="s">
        <v>209</v>
      </c>
      <c r="AK229" s="158">
        <v>90</v>
      </c>
      <c r="AL229" s="158"/>
      <c r="AM229" s="158">
        <v>-33</v>
      </c>
      <c r="AN229" s="158">
        <v>-18</v>
      </c>
      <c r="AO229" s="158" t="s">
        <v>509</v>
      </c>
      <c r="AP229" s="225" t="s">
        <v>510</v>
      </c>
    </row>
    <row r="230" spans="1:42" x14ac:dyDescent="0.25">
      <c r="A230" s="159" t="s">
        <v>80</v>
      </c>
      <c r="B230" s="178" t="s">
        <v>167</v>
      </c>
      <c r="C230" s="179" t="s">
        <v>168</v>
      </c>
      <c r="D230" s="180" t="s">
        <v>169</v>
      </c>
      <c r="E230" s="98" t="s">
        <v>507</v>
      </c>
      <c r="F230" s="158" t="s">
        <v>97</v>
      </c>
      <c r="G230" s="158" t="s">
        <v>171</v>
      </c>
      <c r="H230" s="158" t="s">
        <v>49</v>
      </c>
      <c r="I230" s="158" t="s">
        <v>207</v>
      </c>
      <c r="J230" s="158">
        <v>15</v>
      </c>
      <c r="K230" s="158">
        <f t="shared" si="47"/>
        <v>15</v>
      </c>
      <c r="L230" s="158"/>
      <c r="M230" s="158" t="s">
        <v>52</v>
      </c>
      <c r="N230" s="158">
        <v>6.9</v>
      </c>
      <c r="O230" s="158">
        <v>2.2999999999999998</v>
      </c>
      <c r="P230" s="158" t="s">
        <v>53</v>
      </c>
      <c r="Q230" s="158">
        <f t="shared" si="52"/>
        <v>6.9</v>
      </c>
      <c r="R230" s="158">
        <f t="shared" si="54"/>
        <v>2.2999999999999998</v>
      </c>
      <c r="S230" s="158">
        <v>34.6</v>
      </c>
      <c r="T230" s="158">
        <v>2.8</v>
      </c>
      <c r="U230" t="s">
        <v>54</v>
      </c>
      <c r="V230" s="158">
        <f t="shared" si="53"/>
        <v>34.6</v>
      </c>
      <c r="W230" s="158">
        <f t="shared" si="55"/>
        <v>2.8</v>
      </c>
      <c r="X230" s="158">
        <f t="shared" si="50"/>
        <v>5.0144927536231885</v>
      </c>
      <c r="Y230" s="158" t="s">
        <v>55</v>
      </c>
      <c r="Z230" s="158">
        <v>52</v>
      </c>
      <c r="AA230" s="158" t="s">
        <v>56</v>
      </c>
      <c r="AB230" s="158" t="s">
        <v>55</v>
      </c>
      <c r="AC230" s="158" t="s">
        <v>504</v>
      </c>
      <c r="AD230" s="158" t="s">
        <v>508</v>
      </c>
      <c r="AE230" t="s">
        <v>498</v>
      </c>
      <c r="AF230" t="s">
        <v>77</v>
      </c>
      <c r="AG230" t="s">
        <v>209</v>
      </c>
      <c r="AH230" s="158" t="s">
        <v>58</v>
      </c>
      <c r="AI230" s="158" t="s">
        <v>77</v>
      </c>
      <c r="AJ230" s="158" t="s">
        <v>209</v>
      </c>
      <c r="AK230" s="158">
        <v>90</v>
      </c>
      <c r="AL230" s="158"/>
      <c r="AM230" s="158">
        <v>-33</v>
      </c>
      <c r="AN230" s="158">
        <v>-18</v>
      </c>
      <c r="AO230" s="158" t="s">
        <v>509</v>
      </c>
      <c r="AP230" s="225" t="s">
        <v>510</v>
      </c>
    </row>
    <row r="231" spans="1:42" x14ac:dyDescent="0.25">
      <c r="A231" s="159" t="s">
        <v>80</v>
      </c>
      <c r="B231" s="178" t="s">
        <v>167</v>
      </c>
      <c r="C231" s="179" t="s">
        <v>168</v>
      </c>
      <c r="D231" s="180" t="s">
        <v>169</v>
      </c>
      <c r="E231" s="98" t="s">
        <v>507</v>
      </c>
      <c r="F231" s="158" t="s">
        <v>97</v>
      </c>
      <c r="G231" s="158" t="s">
        <v>171</v>
      </c>
      <c r="H231" s="158" t="s">
        <v>49</v>
      </c>
      <c r="I231" s="158" t="s">
        <v>207</v>
      </c>
      <c r="J231" s="158">
        <v>20</v>
      </c>
      <c r="K231" s="158">
        <f t="shared" si="47"/>
        <v>20</v>
      </c>
      <c r="L231" s="158"/>
      <c r="M231" s="158" t="s">
        <v>52</v>
      </c>
      <c r="N231" s="158">
        <v>5.6</v>
      </c>
      <c r="O231" s="158">
        <v>1.3</v>
      </c>
      <c r="P231" s="158" t="s">
        <v>53</v>
      </c>
      <c r="Q231" s="158">
        <f t="shared" si="52"/>
        <v>5.6</v>
      </c>
      <c r="R231" s="158">
        <f t="shared" si="54"/>
        <v>1.3</v>
      </c>
      <c r="S231" s="158">
        <v>35</v>
      </c>
      <c r="T231" s="158">
        <v>1.8</v>
      </c>
      <c r="U231" t="s">
        <v>54</v>
      </c>
      <c r="V231" s="158">
        <f t="shared" si="53"/>
        <v>35</v>
      </c>
      <c r="W231" s="158">
        <f t="shared" si="55"/>
        <v>1.8</v>
      </c>
      <c r="X231" s="158">
        <f t="shared" si="50"/>
        <v>6.25</v>
      </c>
      <c r="Y231" s="158" t="s">
        <v>55</v>
      </c>
      <c r="Z231" s="158">
        <v>53</v>
      </c>
      <c r="AA231" s="158" t="s">
        <v>56</v>
      </c>
      <c r="AB231" s="158" t="s">
        <v>55</v>
      </c>
      <c r="AC231" s="158" t="s">
        <v>504</v>
      </c>
      <c r="AD231" s="158" t="s">
        <v>508</v>
      </c>
      <c r="AE231" t="s">
        <v>498</v>
      </c>
      <c r="AF231" t="s">
        <v>77</v>
      </c>
      <c r="AG231" t="s">
        <v>209</v>
      </c>
      <c r="AH231" s="158" t="s">
        <v>58</v>
      </c>
      <c r="AI231" s="158" t="s">
        <v>77</v>
      </c>
      <c r="AJ231" s="158" t="s">
        <v>209</v>
      </c>
      <c r="AK231" s="158">
        <v>90</v>
      </c>
      <c r="AL231" s="158"/>
      <c r="AM231" s="158">
        <v>-33</v>
      </c>
      <c r="AN231" s="158">
        <v>-18</v>
      </c>
      <c r="AO231" s="158" t="s">
        <v>509</v>
      </c>
      <c r="AP231" s="225" t="s">
        <v>510</v>
      </c>
    </row>
    <row r="232" spans="1:42" x14ac:dyDescent="0.25">
      <c r="A232" s="159" t="s">
        <v>80</v>
      </c>
      <c r="B232" s="178" t="s">
        <v>167</v>
      </c>
      <c r="C232" s="179" t="s">
        <v>168</v>
      </c>
      <c r="D232" s="180" t="s">
        <v>511</v>
      </c>
      <c r="E232" s="113" t="s">
        <v>512</v>
      </c>
      <c r="F232" t="s">
        <v>97</v>
      </c>
      <c r="G232" s="158" t="s">
        <v>86</v>
      </c>
      <c r="H232" t="s">
        <v>49</v>
      </c>
      <c r="I232" t="s">
        <v>203</v>
      </c>
      <c r="J232">
        <v>16</v>
      </c>
      <c r="K232">
        <f t="shared" si="47"/>
        <v>16</v>
      </c>
      <c r="M232" s="158" t="s">
        <v>52</v>
      </c>
      <c r="N232">
        <v>6</v>
      </c>
      <c r="O232" t="s">
        <v>55</v>
      </c>
      <c r="P232" s="158" t="s">
        <v>53</v>
      </c>
      <c r="Q232" s="158">
        <f t="shared" si="52"/>
        <v>6</v>
      </c>
      <c r="R232" s="158" t="str">
        <f t="shared" si="54"/>
        <v>NA</v>
      </c>
      <c r="S232">
        <v>4</v>
      </c>
      <c r="T232" s="158" t="s">
        <v>55</v>
      </c>
      <c r="U232" t="s">
        <v>54</v>
      </c>
      <c r="V232" s="158">
        <f t="shared" si="53"/>
        <v>4</v>
      </c>
      <c r="W232" s="158" t="str">
        <f t="shared" si="55"/>
        <v>NA</v>
      </c>
      <c r="X232" s="158">
        <f t="shared" si="50"/>
        <v>0.66666666666666663</v>
      </c>
      <c r="Y232" s="158" t="s">
        <v>55</v>
      </c>
      <c r="Z232" s="158">
        <v>30</v>
      </c>
      <c r="AA232" s="158" t="s">
        <v>56</v>
      </c>
      <c r="AB232" s="158" t="s">
        <v>55</v>
      </c>
      <c r="AC232" s="158" t="s">
        <v>504</v>
      </c>
      <c r="AD232" s="158" t="s">
        <v>75</v>
      </c>
      <c r="AE232" t="s">
        <v>498</v>
      </c>
      <c r="AF232" t="s">
        <v>77</v>
      </c>
      <c r="AG232" t="s">
        <v>209</v>
      </c>
      <c r="AH232" t="s">
        <v>60</v>
      </c>
      <c r="AI232" s="112">
        <v>36.200000000000003</v>
      </c>
      <c r="AJ232" t="s">
        <v>513</v>
      </c>
      <c r="AK232">
        <v>300</v>
      </c>
      <c r="AM232">
        <v>49</v>
      </c>
      <c r="AN232">
        <v>-123</v>
      </c>
      <c r="AO232" s="4" t="s">
        <v>514</v>
      </c>
      <c r="AP232" s="1" t="s">
        <v>515</v>
      </c>
    </row>
    <row r="233" spans="1:42" x14ac:dyDescent="0.25">
      <c r="A233" s="165" t="s">
        <v>42</v>
      </c>
      <c r="B233" s="166" t="s">
        <v>119</v>
      </c>
      <c r="C233" s="72" t="s">
        <v>120</v>
      </c>
      <c r="D233" s="189" t="s">
        <v>161</v>
      </c>
      <c r="E233" s="40" t="s">
        <v>516</v>
      </c>
      <c r="F233" s="158" t="s">
        <v>73</v>
      </c>
      <c r="G233" t="s">
        <v>228</v>
      </c>
      <c r="H233" s="158" t="s">
        <v>68</v>
      </c>
      <c r="I233" s="158" t="s">
        <v>203</v>
      </c>
      <c r="J233" s="158">
        <v>5</v>
      </c>
      <c r="K233" s="158">
        <f t="shared" si="47"/>
        <v>5</v>
      </c>
      <c r="L233" s="158"/>
      <c r="M233" s="158" t="s">
        <v>52</v>
      </c>
      <c r="N233" s="158">
        <v>5.6</v>
      </c>
      <c r="O233" s="158">
        <v>0.9</v>
      </c>
      <c r="P233" s="158" t="s">
        <v>53</v>
      </c>
      <c r="Q233" s="158">
        <f t="shared" si="52"/>
        <v>5.6</v>
      </c>
      <c r="R233" s="158">
        <f t="shared" si="54"/>
        <v>0.9</v>
      </c>
      <c r="S233" s="158">
        <v>0.16</v>
      </c>
      <c r="T233" s="158">
        <v>8.0000000000000002E-3</v>
      </c>
      <c r="U233" s="59" t="s">
        <v>420</v>
      </c>
      <c r="V233">
        <f t="shared" ref="V233:W236" si="56">S233/0.0101</f>
        <v>15.841584158415843</v>
      </c>
      <c r="W233">
        <f t="shared" si="56"/>
        <v>0.79207920792079212</v>
      </c>
      <c r="X233" s="158">
        <f t="shared" si="50"/>
        <v>2.8288543140028293</v>
      </c>
      <c r="Y233" s="158" t="s">
        <v>55</v>
      </c>
      <c r="Z233" s="158" t="s">
        <v>55</v>
      </c>
      <c r="AA233" s="158" t="s">
        <v>517</v>
      </c>
      <c r="AB233" s="158" t="s">
        <v>55</v>
      </c>
      <c r="AC233" s="158" t="s">
        <v>518</v>
      </c>
      <c r="AD233" s="158" t="s">
        <v>75</v>
      </c>
      <c r="AE233" s="158" t="s">
        <v>60</v>
      </c>
      <c r="AF233" s="158" t="s">
        <v>55</v>
      </c>
      <c r="AG233" s="158" t="s">
        <v>55</v>
      </c>
      <c r="AH233" s="158" t="s">
        <v>58</v>
      </c>
      <c r="AI233" s="158" t="s">
        <v>77</v>
      </c>
      <c r="AJ233" s="158" t="s">
        <v>209</v>
      </c>
      <c r="AK233" s="158">
        <v>575</v>
      </c>
      <c r="AL233" s="158"/>
      <c r="AM233" s="158">
        <v>42</v>
      </c>
      <c r="AN233" s="158">
        <v>-70</v>
      </c>
      <c r="AO233" s="158" t="s">
        <v>519</v>
      </c>
      <c r="AP233" s="1" t="s">
        <v>520</v>
      </c>
    </row>
    <row r="234" spans="1:42" x14ac:dyDescent="0.25">
      <c r="A234" s="165" t="s">
        <v>42</v>
      </c>
      <c r="B234" s="166" t="s">
        <v>119</v>
      </c>
      <c r="C234" s="72" t="s">
        <v>120</v>
      </c>
      <c r="D234" s="189" t="s">
        <v>161</v>
      </c>
      <c r="E234" s="40" t="s">
        <v>516</v>
      </c>
      <c r="F234" s="158" t="s">
        <v>73</v>
      </c>
      <c r="G234" t="s">
        <v>228</v>
      </c>
      <c r="H234" s="158" t="s">
        <v>68</v>
      </c>
      <c r="I234" s="158" t="s">
        <v>203</v>
      </c>
      <c r="J234" s="158">
        <v>10</v>
      </c>
      <c r="K234" s="158">
        <f t="shared" ref="K234:K237" si="57">J234</f>
        <v>10</v>
      </c>
      <c r="L234" s="158"/>
      <c r="M234" s="158" t="s">
        <v>52</v>
      </c>
      <c r="N234" s="158">
        <v>6.7</v>
      </c>
      <c r="O234" s="158">
        <v>0.8</v>
      </c>
      <c r="P234" s="158" t="s">
        <v>53</v>
      </c>
      <c r="Q234" s="158">
        <f t="shared" si="52"/>
        <v>6.7</v>
      </c>
      <c r="R234" s="158">
        <f t="shared" si="54"/>
        <v>0.8</v>
      </c>
      <c r="S234" s="158">
        <v>0.20200000000000001</v>
      </c>
      <c r="T234" s="158">
        <v>8.9999999999999993E-3</v>
      </c>
      <c r="U234" s="59" t="s">
        <v>420</v>
      </c>
      <c r="V234">
        <f t="shared" si="56"/>
        <v>20.000000000000004</v>
      </c>
      <c r="W234">
        <f t="shared" si="56"/>
        <v>0.8910891089108911</v>
      </c>
      <c r="X234" s="158">
        <f t="shared" si="50"/>
        <v>2.9850746268656723</v>
      </c>
      <c r="Y234" s="158" t="s">
        <v>55</v>
      </c>
      <c r="Z234" s="158" t="s">
        <v>55</v>
      </c>
      <c r="AA234" s="158" t="s">
        <v>517</v>
      </c>
      <c r="AB234" s="158" t="s">
        <v>55</v>
      </c>
      <c r="AC234" s="158" t="s">
        <v>518</v>
      </c>
      <c r="AD234" s="158" t="s">
        <v>75</v>
      </c>
      <c r="AE234" s="158" t="s">
        <v>60</v>
      </c>
      <c r="AF234" s="158" t="s">
        <v>55</v>
      </c>
      <c r="AG234" s="158" t="s">
        <v>55</v>
      </c>
      <c r="AH234" s="158" t="s">
        <v>58</v>
      </c>
      <c r="AI234" s="158" t="s">
        <v>77</v>
      </c>
      <c r="AJ234" s="158" t="s">
        <v>209</v>
      </c>
      <c r="AK234" s="158">
        <v>575</v>
      </c>
      <c r="AL234" s="158"/>
      <c r="AM234" s="158">
        <v>42</v>
      </c>
      <c r="AN234" s="158">
        <v>-70</v>
      </c>
      <c r="AO234" s="158" t="s">
        <v>519</v>
      </c>
      <c r="AP234" s="1" t="s">
        <v>520</v>
      </c>
    </row>
    <row r="235" spans="1:42" x14ac:dyDescent="0.25">
      <c r="A235" s="165" t="s">
        <v>42</v>
      </c>
      <c r="B235" s="166" t="s">
        <v>119</v>
      </c>
      <c r="C235" s="72" t="s">
        <v>120</v>
      </c>
      <c r="D235" s="189" t="s">
        <v>161</v>
      </c>
      <c r="E235" s="40" t="s">
        <v>516</v>
      </c>
      <c r="F235" s="158" t="s">
        <v>73</v>
      </c>
      <c r="G235" t="s">
        <v>228</v>
      </c>
      <c r="H235" s="158" t="s">
        <v>68</v>
      </c>
      <c r="I235" s="158" t="s">
        <v>203</v>
      </c>
      <c r="J235" s="158">
        <v>15</v>
      </c>
      <c r="K235" s="158">
        <f t="shared" si="57"/>
        <v>15</v>
      </c>
      <c r="L235" s="158"/>
      <c r="M235" s="158" t="s">
        <v>52</v>
      </c>
      <c r="N235" s="158">
        <v>7.8</v>
      </c>
      <c r="O235" s="158">
        <v>1.4</v>
      </c>
      <c r="P235" s="158" t="s">
        <v>53</v>
      </c>
      <c r="Q235" s="158">
        <f t="shared" si="52"/>
        <v>7.8</v>
      </c>
      <c r="R235" s="158">
        <f t="shared" si="54"/>
        <v>1.4</v>
      </c>
      <c r="S235" s="158">
        <v>0.22800000000000001</v>
      </c>
      <c r="T235" s="158">
        <v>1.7999999999999999E-2</v>
      </c>
      <c r="U235" s="59" t="s">
        <v>420</v>
      </c>
      <c r="V235">
        <f t="shared" si="56"/>
        <v>22.574257425742577</v>
      </c>
      <c r="W235">
        <f t="shared" si="56"/>
        <v>1.7821782178217822</v>
      </c>
      <c r="X235" s="158">
        <f t="shared" si="50"/>
        <v>2.8941355674028943</v>
      </c>
      <c r="Y235" s="158" t="s">
        <v>55</v>
      </c>
      <c r="Z235" s="158" t="s">
        <v>55</v>
      </c>
      <c r="AA235" s="158" t="s">
        <v>517</v>
      </c>
      <c r="AB235" s="158" t="s">
        <v>55</v>
      </c>
      <c r="AC235" s="158" t="s">
        <v>518</v>
      </c>
      <c r="AD235" s="158" t="s">
        <v>75</v>
      </c>
      <c r="AE235" s="158" t="s">
        <v>60</v>
      </c>
      <c r="AF235" s="158" t="s">
        <v>55</v>
      </c>
      <c r="AG235" s="158" t="s">
        <v>55</v>
      </c>
      <c r="AH235" s="158" t="s">
        <v>58</v>
      </c>
      <c r="AI235" s="158" t="s">
        <v>77</v>
      </c>
      <c r="AJ235" s="158" t="s">
        <v>209</v>
      </c>
      <c r="AK235" s="158">
        <v>575</v>
      </c>
      <c r="AL235" s="158"/>
      <c r="AM235" s="158">
        <v>42</v>
      </c>
      <c r="AN235" s="158">
        <v>-70</v>
      </c>
      <c r="AO235" s="158" t="s">
        <v>519</v>
      </c>
      <c r="AP235" s="1" t="s">
        <v>520</v>
      </c>
    </row>
    <row r="236" spans="1:42" x14ac:dyDescent="0.25">
      <c r="A236" s="165" t="s">
        <v>42</v>
      </c>
      <c r="B236" s="166" t="s">
        <v>119</v>
      </c>
      <c r="C236" s="72" t="s">
        <v>120</v>
      </c>
      <c r="D236" s="189" t="s">
        <v>161</v>
      </c>
      <c r="E236" s="40" t="s">
        <v>516</v>
      </c>
      <c r="F236" s="158" t="s">
        <v>73</v>
      </c>
      <c r="G236" t="s">
        <v>228</v>
      </c>
      <c r="H236" s="158" t="s">
        <v>68</v>
      </c>
      <c r="I236" s="158" t="s">
        <v>203</v>
      </c>
      <c r="J236" s="158">
        <v>15</v>
      </c>
      <c r="K236" s="158">
        <f t="shared" si="57"/>
        <v>15</v>
      </c>
      <c r="L236" s="158"/>
      <c r="M236" s="158" t="s">
        <v>52</v>
      </c>
      <c r="N236" s="158">
        <v>2.8</v>
      </c>
      <c r="O236" s="158">
        <v>3.5</v>
      </c>
      <c r="P236" s="158" t="s">
        <v>53</v>
      </c>
      <c r="Q236" s="158">
        <f t="shared" si="52"/>
        <v>2.8</v>
      </c>
      <c r="R236" s="158">
        <f t="shared" si="54"/>
        <v>3.5</v>
      </c>
      <c r="S236" s="158">
        <v>0.28000000000000003</v>
      </c>
      <c r="T236" s="158">
        <v>3.7999999999999999E-2</v>
      </c>
      <c r="U236" s="59" t="s">
        <v>420</v>
      </c>
      <c r="V236">
        <f t="shared" si="56"/>
        <v>27.722772277227726</v>
      </c>
      <c r="W236">
        <f t="shared" si="56"/>
        <v>3.7623762376237626</v>
      </c>
      <c r="X236" s="158">
        <f t="shared" si="50"/>
        <v>9.9009900990099027</v>
      </c>
      <c r="Y236" s="158" t="s">
        <v>55</v>
      </c>
      <c r="Z236" s="158" t="s">
        <v>55</v>
      </c>
      <c r="AA236" s="158" t="s">
        <v>517</v>
      </c>
      <c r="AB236" s="158" t="s">
        <v>55</v>
      </c>
      <c r="AC236" s="158" t="s">
        <v>518</v>
      </c>
      <c r="AD236" s="158" t="s">
        <v>75</v>
      </c>
      <c r="AE236" s="158" t="s">
        <v>60</v>
      </c>
      <c r="AF236" s="158" t="s">
        <v>55</v>
      </c>
      <c r="AG236" s="158" t="s">
        <v>55</v>
      </c>
      <c r="AH236" s="158" t="s">
        <v>58</v>
      </c>
      <c r="AI236" s="158" t="s">
        <v>77</v>
      </c>
      <c r="AJ236" s="158" t="s">
        <v>209</v>
      </c>
      <c r="AK236" s="158">
        <v>0</v>
      </c>
      <c r="AL236" s="158"/>
      <c r="AM236" s="158">
        <v>42</v>
      </c>
      <c r="AN236" s="158">
        <v>-70</v>
      </c>
      <c r="AO236" s="158" t="s">
        <v>519</v>
      </c>
      <c r="AP236" s="1" t="s">
        <v>520</v>
      </c>
    </row>
    <row r="237" spans="1:42" x14ac:dyDescent="0.25">
      <c r="A237" s="165" t="s">
        <v>42</v>
      </c>
      <c r="B237" s="182" t="s">
        <v>69</v>
      </c>
      <c r="C237" s="183" t="s">
        <v>178</v>
      </c>
      <c r="D237" s="166" t="s">
        <v>204</v>
      </c>
      <c r="E237" s="42" t="s">
        <v>205</v>
      </c>
      <c r="F237" s="158" t="s">
        <v>73</v>
      </c>
      <c r="G237" s="158" t="s">
        <v>86</v>
      </c>
      <c r="H237" s="158" t="s">
        <v>49</v>
      </c>
      <c r="I237" s="158" t="s">
        <v>203</v>
      </c>
      <c r="J237" s="158">
        <v>16</v>
      </c>
      <c r="K237" s="158">
        <f t="shared" si="57"/>
        <v>16</v>
      </c>
      <c r="L237" s="158"/>
      <c r="M237" s="158" t="s">
        <v>52</v>
      </c>
      <c r="N237" s="158">
        <v>1.9</v>
      </c>
      <c r="O237" s="158" t="s">
        <v>55</v>
      </c>
      <c r="P237" s="158" t="s">
        <v>53</v>
      </c>
      <c r="Q237" s="158">
        <f t="shared" si="52"/>
        <v>1.9</v>
      </c>
      <c r="R237" s="158" t="str">
        <f t="shared" si="54"/>
        <v>NA</v>
      </c>
      <c r="S237" s="158">
        <v>2.2000000000000002</v>
      </c>
      <c r="T237" s="158" t="s">
        <v>55</v>
      </c>
      <c r="U237" t="s">
        <v>54</v>
      </c>
      <c r="V237" s="158">
        <f>S237</f>
        <v>2.2000000000000002</v>
      </c>
      <c r="W237" s="158" t="str">
        <f>T237</f>
        <v>NA</v>
      </c>
      <c r="X237" s="158">
        <f t="shared" si="50"/>
        <v>1.1578947368421053</v>
      </c>
      <c r="Y237" s="158" t="s">
        <v>55</v>
      </c>
      <c r="Z237" s="158" t="s">
        <v>55</v>
      </c>
      <c r="AA237" s="158" t="s">
        <v>517</v>
      </c>
      <c r="AB237" s="158" t="s">
        <v>55</v>
      </c>
      <c r="AC237" s="158" t="s">
        <v>504</v>
      </c>
      <c r="AD237" s="158" t="s">
        <v>521</v>
      </c>
      <c r="AE237" s="158" t="s">
        <v>60</v>
      </c>
      <c r="AF237" s="158" t="s">
        <v>499</v>
      </c>
      <c r="AG237" t="s">
        <v>521</v>
      </c>
      <c r="AH237" s="158" t="s">
        <v>60</v>
      </c>
      <c r="AI237" s="158" t="s">
        <v>522</v>
      </c>
      <c r="AJ237" s="158" t="s">
        <v>174</v>
      </c>
      <c r="AK237" s="158">
        <v>50</v>
      </c>
      <c r="AL237" s="158"/>
      <c r="AM237" s="158">
        <v>-42</v>
      </c>
      <c r="AN237" s="158">
        <v>-65</v>
      </c>
      <c r="AO237" s="4" t="s">
        <v>523</v>
      </c>
      <c r="AP237" s="8" t="s">
        <v>524</v>
      </c>
    </row>
    <row r="238" spans="1:42" x14ac:dyDescent="0.25">
      <c r="A238" s="159" t="s">
        <v>80</v>
      </c>
      <c r="B238" s="215" t="s">
        <v>525</v>
      </c>
      <c r="C238" s="226" t="s">
        <v>526</v>
      </c>
      <c r="D238" s="169" t="s">
        <v>527</v>
      </c>
      <c r="E238" s="227" t="s">
        <v>528</v>
      </c>
      <c r="F238" s="158" t="s">
        <v>108</v>
      </c>
      <c r="G238" s="158" t="s">
        <v>529</v>
      </c>
      <c r="H238" s="158" t="s">
        <v>68</v>
      </c>
      <c r="I238" s="158" t="s">
        <v>87</v>
      </c>
      <c r="J238" s="158">
        <v>20</v>
      </c>
      <c r="K238" s="158">
        <v>20</v>
      </c>
      <c r="L238" s="158"/>
      <c r="M238" s="158" t="s">
        <v>242</v>
      </c>
      <c r="N238" s="158" t="s">
        <v>55</v>
      </c>
      <c r="O238" s="158" t="s">
        <v>55</v>
      </c>
      <c r="P238" s="158" t="s">
        <v>53</v>
      </c>
      <c r="Q238" s="158" t="s">
        <v>55</v>
      </c>
      <c r="R238" s="158" t="s">
        <v>55</v>
      </c>
      <c r="S238" s="158" t="s">
        <v>55</v>
      </c>
      <c r="T238" s="158" t="s">
        <v>55</v>
      </c>
      <c r="U238" s="158" t="s">
        <v>54</v>
      </c>
      <c r="V238" t="s">
        <v>55</v>
      </c>
      <c r="W238" t="s">
        <v>55</v>
      </c>
      <c r="X238" s="158">
        <v>-1E-3</v>
      </c>
      <c r="Y238" s="158" t="s">
        <v>55</v>
      </c>
      <c r="Z238" s="158">
        <v>200</v>
      </c>
      <c r="AA238" s="158" t="s">
        <v>56</v>
      </c>
      <c r="AB238" s="158">
        <v>5</v>
      </c>
      <c r="AC238" s="158" t="s">
        <v>530</v>
      </c>
      <c r="AD238" t="s">
        <v>172</v>
      </c>
      <c r="AE238" t="s">
        <v>58</v>
      </c>
      <c r="AF238" t="s">
        <v>58</v>
      </c>
      <c r="AG238" t="s">
        <v>76</v>
      </c>
      <c r="AH238" t="s">
        <v>58</v>
      </c>
      <c r="AI238" t="s">
        <v>77</v>
      </c>
      <c r="AJ238" t="s">
        <v>76</v>
      </c>
      <c r="AK238">
        <v>30</v>
      </c>
      <c r="AM238" s="158">
        <v>37</v>
      </c>
      <c r="AN238" s="158">
        <v>-8</v>
      </c>
      <c r="AO238" s="4" t="s">
        <v>531</v>
      </c>
      <c r="AP238" s="1" t="s">
        <v>532</v>
      </c>
    </row>
    <row r="239" spans="1:42" x14ac:dyDescent="0.25">
      <c r="A239" s="165" t="s">
        <v>42</v>
      </c>
      <c r="B239" s="166" t="s">
        <v>119</v>
      </c>
      <c r="C239" s="188" t="s">
        <v>225</v>
      </c>
      <c r="D239" s="195" t="s">
        <v>533</v>
      </c>
      <c r="E239" s="75" t="s">
        <v>534</v>
      </c>
      <c r="F239" s="158" t="s">
        <v>73</v>
      </c>
      <c r="G239" s="158" t="s">
        <v>86</v>
      </c>
      <c r="H239" t="s">
        <v>68</v>
      </c>
      <c r="I239" t="s">
        <v>87</v>
      </c>
      <c r="J239">
        <v>15</v>
      </c>
      <c r="K239">
        <f t="shared" ref="K239:K282" si="58">J239</f>
        <v>15</v>
      </c>
      <c r="L239" t="s">
        <v>535</v>
      </c>
      <c r="M239" s="158" t="s">
        <v>52</v>
      </c>
      <c r="N239">
        <v>9.43</v>
      </c>
      <c r="O239">
        <v>5.33</v>
      </c>
      <c r="P239" s="158" t="s">
        <v>53</v>
      </c>
      <c r="Q239" s="158">
        <f>N239</f>
        <v>9.43</v>
      </c>
      <c r="R239" s="158">
        <f>O239</f>
        <v>5.33</v>
      </c>
      <c r="S239">
        <v>11.16</v>
      </c>
      <c r="T239">
        <v>2.4300000000000002</v>
      </c>
      <c r="U239" t="s">
        <v>54</v>
      </c>
      <c r="V239" s="158">
        <f>S239</f>
        <v>11.16</v>
      </c>
      <c r="W239" s="158">
        <f>T239</f>
        <v>2.4300000000000002</v>
      </c>
      <c r="X239" s="158">
        <f>V239/Q239</f>
        <v>1.1834570519618239</v>
      </c>
      <c r="Y239" s="158" t="s">
        <v>55</v>
      </c>
      <c r="Z239" s="158">
        <v>48.35</v>
      </c>
      <c r="AA239" s="158" t="s">
        <v>56</v>
      </c>
      <c r="AB239" s="158">
        <v>12</v>
      </c>
      <c r="AC239" s="158" t="s">
        <v>154</v>
      </c>
      <c r="AD239" t="s">
        <v>55</v>
      </c>
      <c r="AE239" s="158" t="s">
        <v>60</v>
      </c>
      <c r="AF239" s="158" t="s">
        <v>536</v>
      </c>
      <c r="AG239" t="s">
        <v>537</v>
      </c>
      <c r="AH239" t="s">
        <v>60</v>
      </c>
      <c r="AI239" t="s">
        <v>538</v>
      </c>
      <c r="AJ239" t="s">
        <v>537</v>
      </c>
      <c r="AK239">
        <v>425</v>
      </c>
      <c r="AM239">
        <v>37</v>
      </c>
      <c r="AN239">
        <v>-8</v>
      </c>
      <c r="AO239" s="4" t="s">
        <v>539</v>
      </c>
      <c r="AP239" s="1" t="s">
        <v>540</v>
      </c>
    </row>
    <row r="240" spans="1:42" x14ac:dyDescent="0.25">
      <c r="A240" s="165" t="s">
        <v>42</v>
      </c>
      <c r="B240" s="166" t="s">
        <v>119</v>
      </c>
      <c r="C240" s="188" t="s">
        <v>225</v>
      </c>
      <c r="D240" s="195" t="s">
        <v>533</v>
      </c>
      <c r="E240" s="75" t="s">
        <v>534</v>
      </c>
      <c r="F240" s="158" t="s">
        <v>73</v>
      </c>
      <c r="G240" s="158" t="s">
        <v>86</v>
      </c>
      <c r="H240" t="s">
        <v>68</v>
      </c>
      <c r="I240" t="s">
        <v>87</v>
      </c>
      <c r="J240">
        <v>15</v>
      </c>
      <c r="K240">
        <f t="shared" si="58"/>
        <v>15</v>
      </c>
      <c r="L240" t="s">
        <v>332</v>
      </c>
      <c r="M240" s="158" t="s">
        <v>52</v>
      </c>
      <c r="N240">
        <v>12.06</v>
      </c>
      <c r="O240">
        <v>8.7100000000000009</v>
      </c>
      <c r="P240" s="158" t="s">
        <v>53</v>
      </c>
      <c r="Q240" s="158">
        <f>N240</f>
        <v>12.06</v>
      </c>
      <c r="R240" s="158">
        <f>O240</f>
        <v>8.7100000000000009</v>
      </c>
      <c r="S240">
        <v>15.82</v>
      </c>
      <c r="T240">
        <v>4.32</v>
      </c>
      <c r="U240" t="s">
        <v>54</v>
      </c>
      <c r="V240" s="158">
        <f>S240</f>
        <v>15.82</v>
      </c>
      <c r="W240" s="158">
        <f>T240</f>
        <v>4.32</v>
      </c>
      <c r="X240" s="158">
        <f>V240/Q240</f>
        <v>1.3117744610281923</v>
      </c>
      <c r="Y240" s="158" t="s">
        <v>55</v>
      </c>
      <c r="Z240" s="158">
        <v>48.35</v>
      </c>
      <c r="AA240" s="158" t="s">
        <v>56</v>
      </c>
      <c r="AB240" s="158">
        <v>12</v>
      </c>
      <c r="AC240" s="158" t="s">
        <v>154</v>
      </c>
      <c r="AD240" t="s">
        <v>55</v>
      </c>
      <c r="AE240" s="158" t="s">
        <v>60</v>
      </c>
      <c r="AF240" s="158" t="s">
        <v>541</v>
      </c>
      <c r="AG240" t="s">
        <v>537</v>
      </c>
      <c r="AH240" t="s">
        <v>60</v>
      </c>
      <c r="AI240" t="s">
        <v>538</v>
      </c>
      <c r="AJ240" t="s">
        <v>537</v>
      </c>
      <c r="AK240">
        <v>425</v>
      </c>
      <c r="AM240">
        <v>37</v>
      </c>
      <c r="AN240">
        <v>-8</v>
      </c>
      <c r="AO240" s="4" t="s">
        <v>539</v>
      </c>
      <c r="AP240" s="1" t="s">
        <v>540</v>
      </c>
    </row>
    <row r="241" spans="1:42" x14ac:dyDescent="0.25">
      <c r="A241" s="165" t="s">
        <v>42</v>
      </c>
      <c r="B241" s="166" t="s">
        <v>119</v>
      </c>
      <c r="C241" s="188" t="s">
        <v>225</v>
      </c>
      <c r="D241" s="195" t="s">
        <v>533</v>
      </c>
      <c r="E241" s="75" t="s">
        <v>534</v>
      </c>
      <c r="F241" s="158" t="s">
        <v>73</v>
      </c>
      <c r="G241" s="158" t="s">
        <v>86</v>
      </c>
      <c r="H241" t="s">
        <v>68</v>
      </c>
      <c r="I241" t="s">
        <v>87</v>
      </c>
      <c r="J241">
        <v>15</v>
      </c>
      <c r="K241">
        <f t="shared" si="58"/>
        <v>15</v>
      </c>
      <c r="L241" t="s">
        <v>346</v>
      </c>
      <c r="M241" s="158" t="s">
        <v>242</v>
      </c>
      <c r="N241" t="s">
        <v>55</v>
      </c>
      <c r="O241" t="s">
        <v>55</v>
      </c>
      <c r="P241" s="158" t="s">
        <v>53</v>
      </c>
      <c r="Q241" t="s">
        <v>55</v>
      </c>
      <c r="R241" t="s">
        <v>55</v>
      </c>
      <c r="S241" t="s">
        <v>55</v>
      </c>
      <c r="T241" t="s">
        <v>55</v>
      </c>
      <c r="U241" t="s">
        <v>54</v>
      </c>
      <c r="V241" t="s">
        <v>55</v>
      </c>
      <c r="W241" t="s">
        <v>55</v>
      </c>
      <c r="X241" s="158">
        <v>1.1599999999999999</v>
      </c>
      <c r="Y241" s="158">
        <v>0.06</v>
      </c>
      <c r="Z241" s="158">
        <v>48.35</v>
      </c>
      <c r="AA241" s="158" t="s">
        <v>56</v>
      </c>
      <c r="AB241" s="158">
        <v>12</v>
      </c>
      <c r="AC241" s="158" t="s">
        <v>154</v>
      </c>
      <c r="AD241" t="s">
        <v>55</v>
      </c>
      <c r="AE241" s="158" t="s">
        <v>60</v>
      </c>
      <c r="AF241" s="158" t="s">
        <v>542</v>
      </c>
      <c r="AG241" t="s">
        <v>537</v>
      </c>
      <c r="AH241" t="s">
        <v>60</v>
      </c>
      <c r="AI241" t="s">
        <v>538</v>
      </c>
      <c r="AJ241" t="s">
        <v>537</v>
      </c>
      <c r="AK241">
        <v>425</v>
      </c>
      <c r="AM241">
        <v>37</v>
      </c>
      <c r="AN241">
        <v>-8</v>
      </c>
      <c r="AO241" s="4" t="s">
        <v>539</v>
      </c>
      <c r="AP241" s="1" t="s">
        <v>540</v>
      </c>
    </row>
    <row r="242" spans="1:42" x14ac:dyDescent="0.25">
      <c r="A242" s="165" t="s">
        <v>42</v>
      </c>
      <c r="B242" s="166" t="s">
        <v>119</v>
      </c>
      <c r="C242" s="188" t="s">
        <v>225</v>
      </c>
      <c r="D242" s="195" t="s">
        <v>533</v>
      </c>
      <c r="E242" s="75" t="s">
        <v>534</v>
      </c>
      <c r="F242" s="158" t="s">
        <v>73</v>
      </c>
      <c r="G242" s="158" t="s">
        <v>86</v>
      </c>
      <c r="H242" t="s">
        <v>68</v>
      </c>
      <c r="I242" t="s">
        <v>87</v>
      </c>
      <c r="J242">
        <v>15</v>
      </c>
      <c r="K242">
        <f t="shared" si="58"/>
        <v>15</v>
      </c>
      <c r="L242" t="s">
        <v>486</v>
      </c>
      <c r="M242" s="158" t="s">
        <v>242</v>
      </c>
      <c r="N242" t="s">
        <v>55</v>
      </c>
      <c r="O242" t="s">
        <v>55</v>
      </c>
      <c r="P242" s="158" t="s">
        <v>53</v>
      </c>
      <c r="Q242" t="s">
        <v>55</v>
      </c>
      <c r="R242" t="s">
        <v>55</v>
      </c>
      <c r="S242" t="s">
        <v>55</v>
      </c>
      <c r="T242" t="s">
        <v>55</v>
      </c>
      <c r="U242" t="s">
        <v>54</v>
      </c>
      <c r="V242" t="s">
        <v>55</v>
      </c>
      <c r="W242" t="s">
        <v>55</v>
      </c>
      <c r="X242" s="158">
        <v>0.62</v>
      </c>
      <c r="Y242" s="158">
        <v>0.08</v>
      </c>
      <c r="Z242" s="158">
        <v>48.35</v>
      </c>
      <c r="AA242" s="158" t="s">
        <v>56</v>
      </c>
      <c r="AB242" s="158">
        <v>12</v>
      </c>
      <c r="AC242" s="158" t="s">
        <v>154</v>
      </c>
      <c r="AD242" t="s">
        <v>55</v>
      </c>
      <c r="AE242" s="158" t="s">
        <v>60</v>
      </c>
      <c r="AF242" s="158" t="s">
        <v>543</v>
      </c>
      <c r="AG242" t="s">
        <v>537</v>
      </c>
      <c r="AH242" t="s">
        <v>60</v>
      </c>
      <c r="AI242" t="s">
        <v>538</v>
      </c>
      <c r="AJ242" t="s">
        <v>537</v>
      </c>
      <c r="AK242">
        <v>425</v>
      </c>
      <c r="AM242">
        <v>37</v>
      </c>
      <c r="AN242">
        <v>-8</v>
      </c>
      <c r="AO242" s="4" t="s">
        <v>539</v>
      </c>
      <c r="AP242" s="1" t="s">
        <v>540</v>
      </c>
    </row>
    <row r="243" spans="1:42" x14ac:dyDescent="0.25">
      <c r="A243" s="165" t="s">
        <v>42</v>
      </c>
      <c r="B243" s="166" t="s">
        <v>119</v>
      </c>
      <c r="C243" s="188" t="s">
        <v>225</v>
      </c>
      <c r="D243" s="195" t="s">
        <v>533</v>
      </c>
      <c r="E243" s="75" t="s">
        <v>534</v>
      </c>
      <c r="F243" s="158" t="s">
        <v>73</v>
      </c>
      <c r="G243" s="158" t="s">
        <v>86</v>
      </c>
      <c r="H243" t="s">
        <v>68</v>
      </c>
      <c r="I243" t="s">
        <v>87</v>
      </c>
      <c r="J243">
        <v>15</v>
      </c>
      <c r="K243">
        <f t="shared" si="58"/>
        <v>15</v>
      </c>
      <c r="L243" t="s">
        <v>336</v>
      </c>
      <c r="M243" s="158" t="s">
        <v>242</v>
      </c>
      <c r="N243" t="s">
        <v>55</v>
      </c>
      <c r="O243" t="s">
        <v>55</v>
      </c>
      <c r="P243" s="158" t="s">
        <v>53</v>
      </c>
      <c r="Q243" t="s">
        <v>55</v>
      </c>
      <c r="R243" t="s">
        <v>55</v>
      </c>
      <c r="S243" t="s">
        <v>55</v>
      </c>
      <c r="T243" t="s">
        <v>55</v>
      </c>
      <c r="U243" t="s">
        <v>54</v>
      </c>
      <c r="V243" t="s">
        <v>55</v>
      </c>
      <c r="W243" t="s">
        <v>55</v>
      </c>
      <c r="X243" s="158">
        <v>0.13</v>
      </c>
      <c r="Y243" s="158">
        <v>0.02</v>
      </c>
      <c r="Z243" s="158">
        <v>48.35</v>
      </c>
      <c r="AA243" s="158" t="s">
        <v>56</v>
      </c>
      <c r="AB243" s="158">
        <v>12</v>
      </c>
      <c r="AC243" s="158" t="s">
        <v>154</v>
      </c>
      <c r="AD243" t="s">
        <v>55</v>
      </c>
      <c r="AE243" s="158" t="s">
        <v>60</v>
      </c>
      <c r="AF243" s="158" t="s">
        <v>544</v>
      </c>
      <c r="AG243" t="s">
        <v>537</v>
      </c>
      <c r="AH243" t="s">
        <v>60</v>
      </c>
      <c r="AI243" t="s">
        <v>538</v>
      </c>
      <c r="AJ243" t="s">
        <v>537</v>
      </c>
      <c r="AK243">
        <v>425</v>
      </c>
      <c r="AM243">
        <v>37</v>
      </c>
      <c r="AN243">
        <v>-8</v>
      </c>
      <c r="AO243" s="4" t="s">
        <v>539</v>
      </c>
      <c r="AP243" s="1" t="s">
        <v>540</v>
      </c>
    </row>
    <row r="244" spans="1:42" x14ac:dyDescent="0.25">
      <c r="A244" s="165" t="s">
        <v>42</v>
      </c>
      <c r="B244" s="166" t="s">
        <v>119</v>
      </c>
      <c r="C244" s="188" t="s">
        <v>225</v>
      </c>
      <c r="D244" s="195" t="s">
        <v>533</v>
      </c>
      <c r="E244" s="75" t="s">
        <v>534</v>
      </c>
      <c r="F244" s="158" t="s">
        <v>73</v>
      </c>
      <c r="G244" s="158" t="s">
        <v>86</v>
      </c>
      <c r="H244" t="s">
        <v>68</v>
      </c>
      <c r="I244" t="s">
        <v>87</v>
      </c>
      <c r="J244">
        <v>15</v>
      </c>
      <c r="K244">
        <f t="shared" si="58"/>
        <v>15</v>
      </c>
      <c r="L244" t="s">
        <v>335</v>
      </c>
      <c r="M244" s="158" t="s">
        <v>242</v>
      </c>
      <c r="N244" t="s">
        <v>55</v>
      </c>
      <c r="O244" t="s">
        <v>55</v>
      </c>
      <c r="P244" s="158" t="s">
        <v>53</v>
      </c>
      <c r="Q244" t="s">
        <v>55</v>
      </c>
      <c r="R244" t="s">
        <v>55</v>
      </c>
      <c r="S244" t="s">
        <v>55</v>
      </c>
      <c r="T244" t="s">
        <v>55</v>
      </c>
      <c r="U244" t="s">
        <v>54</v>
      </c>
      <c r="V244" t="s">
        <v>55</v>
      </c>
      <c r="W244" t="s">
        <v>55</v>
      </c>
      <c r="X244" s="158">
        <v>0.51</v>
      </c>
      <c r="Y244" s="158">
        <v>0.02</v>
      </c>
      <c r="Z244" s="158">
        <v>48.35</v>
      </c>
      <c r="AA244" s="158" t="s">
        <v>56</v>
      </c>
      <c r="AB244" s="158">
        <v>12</v>
      </c>
      <c r="AC244" s="158" t="s">
        <v>154</v>
      </c>
      <c r="AD244" t="s">
        <v>55</v>
      </c>
      <c r="AE244" s="158" t="s">
        <v>60</v>
      </c>
      <c r="AF244" s="158" t="s">
        <v>545</v>
      </c>
      <c r="AG244" t="s">
        <v>537</v>
      </c>
      <c r="AH244" t="s">
        <v>60</v>
      </c>
      <c r="AI244" t="s">
        <v>538</v>
      </c>
      <c r="AJ244" t="s">
        <v>537</v>
      </c>
      <c r="AK244">
        <v>425</v>
      </c>
      <c r="AM244">
        <v>37</v>
      </c>
      <c r="AN244">
        <v>-8</v>
      </c>
      <c r="AO244" s="4" t="s">
        <v>539</v>
      </c>
      <c r="AP244" s="1" t="s">
        <v>540</v>
      </c>
    </row>
    <row r="245" spans="1:42" x14ac:dyDescent="0.25">
      <c r="A245" s="165" t="s">
        <v>42</v>
      </c>
      <c r="B245" s="166" t="s">
        <v>119</v>
      </c>
      <c r="C245" s="188" t="s">
        <v>225</v>
      </c>
      <c r="D245" s="184" t="s">
        <v>226</v>
      </c>
      <c r="E245" s="74" t="s">
        <v>546</v>
      </c>
      <c r="F245" s="158" t="s">
        <v>73</v>
      </c>
      <c r="G245" s="158" t="s">
        <v>86</v>
      </c>
      <c r="H245" t="s">
        <v>68</v>
      </c>
      <c r="I245" t="s">
        <v>87</v>
      </c>
      <c r="J245">
        <v>15</v>
      </c>
      <c r="K245">
        <f t="shared" si="58"/>
        <v>15</v>
      </c>
      <c r="L245" t="s">
        <v>547</v>
      </c>
      <c r="M245" s="158" t="s">
        <v>52</v>
      </c>
      <c r="N245">
        <v>0.06</v>
      </c>
      <c r="O245">
        <v>0.01</v>
      </c>
      <c r="P245" s="158" t="s">
        <v>53</v>
      </c>
      <c r="Q245" s="158">
        <f t="shared" ref="Q245:R248" si="59">N245</f>
        <v>0.06</v>
      </c>
      <c r="R245" s="158">
        <f t="shared" si="59"/>
        <v>0.01</v>
      </c>
      <c r="S245">
        <v>0.95</v>
      </c>
      <c r="T245">
        <v>0.34</v>
      </c>
      <c r="U245" t="s">
        <v>54</v>
      </c>
      <c r="V245" s="158">
        <f t="shared" ref="V245:W248" si="60">S245</f>
        <v>0.95</v>
      </c>
      <c r="W245" s="158">
        <f t="shared" si="60"/>
        <v>0.34</v>
      </c>
      <c r="X245" s="158">
        <f>V245/Q245</f>
        <v>15.833333333333334</v>
      </c>
      <c r="Y245" s="158" t="s">
        <v>55</v>
      </c>
      <c r="Z245" s="158">
        <v>48.35</v>
      </c>
      <c r="AA245" s="158" t="s">
        <v>56</v>
      </c>
      <c r="AB245" s="158">
        <v>12</v>
      </c>
      <c r="AC245" s="158" t="s">
        <v>154</v>
      </c>
      <c r="AD245" t="s">
        <v>55</v>
      </c>
      <c r="AE245" s="158" t="s">
        <v>60</v>
      </c>
      <c r="AF245" s="158" t="s">
        <v>548</v>
      </c>
      <c r="AG245" t="s">
        <v>537</v>
      </c>
      <c r="AH245" t="s">
        <v>60</v>
      </c>
      <c r="AI245" t="s">
        <v>538</v>
      </c>
      <c r="AJ245" t="s">
        <v>537</v>
      </c>
      <c r="AK245">
        <v>425</v>
      </c>
      <c r="AM245">
        <v>42</v>
      </c>
      <c r="AN245">
        <v>-8</v>
      </c>
      <c r="AO245" s="4" t="s">
        <v>539</v>
      </c>
      <c r="AP245" s="1" t="s">
        <v>540</v>
      </c>
    </row>
    <row r="246" spans="1:42" x14ac:dyDescent="0.25">
      <c r="A246" s="165" t="s">
        <v>42</v>
      </c>
      <c r="B246" s="166" t="s">
        <v>119</v>
      </c>
      <c r="C246" s="188" t="s">
        <v>225</v>
      </c>
      <c r="D246" s="184" t="s">
        <v>226</v>
      </c>
      <c r="E246" s="74" t="s">
        <v>546</v>
      </c>
      <c r="F246" s="158" t="s">
        <v>73</v>
      </c>
      <c r="G246" s="158" t="s">
        <v>86</v>
      </c>
      <c r="H246" t="s">
        <v>68</v>
      </c>
      <c r="I246" t="s">
        <v>87</v>
      </c>
      <c r="J246">
        <v>15</v>
      </c>
      <c r="K246">
        <f t="shared" si="58"/>
        <v>15</v>
      </c>
      <c r="L246" t="s">
        <v>332</v>
      </c>
      <c r="M246" s="158" t="s">
        <v>52</v>
      </c>
      <c r="N246">
        <v>2.14</v>
      </c>
      <c r="O246">
        <v>0.9</v>
      </c>
      <c r="P246" s="158" t="s">
        <v>53</v>
      </c>
      <c r="Q246" s="158">
        <f t="shared" si="59"/>
        <v>2.14</v>
      </c>
      <c r="R246" s="158">
        <f t="shared" si="59"/>
        <v>0.9</v>
      </c>
      <c r="S246">
        <v>3.68</v>
      </c>
      <c r="T246">
        <v>0.36</v>
      </c>
      <c r="U246" t="s">
        <v>54</v>
      </c>
      <c r="V246" s="158">
        <f t="shared" si="60"/>
        <v>3.68</v>
      </c>
      <c r="W246" s="158">
        <f t="shared" si="60"/>
        <v>0.36</v>
      </c>
      <c r="X246" s="158">
        <f>V246/Q246</f>
        <v>1.719626168224299</v>
      </c>
      <c r="Y246" s="158" t="s">
        <v>55</v>
      </c>
      <c r="Z246" s="158">
        <v>48.35</v>
      </c>
      <c r="AA246" s="158" t="s">
        <v>56</v>
      </c>
      <c r="AB246" s="158">
        <v>12</v>
      </c>
      <c r="AC246" s="158" t="s">
        <v>154</v>
      </c>
      <c r="AD246" t="s">
        <v>55</v>
      </c>
      <c r="AE246" s="158" t="s">
        <v>60</v>
      </c>
      <c r="AF246" s="158" t="s">
        <v>549</v>
      </c>
      <c r="AG246" t="s">
        <v>537</v>
      </c>
      <c r="AH246" t="s">
        <v>60</v>
      </c>
      <c r="AI246" t="s">
        <v>538</v>
      </c>
      <c r="AJ246" t="s">
        <v>537</v>
      </c>
      <c r="AK246">
        <v>425</v>
      </c>
      <c r="AM246">
        <v>42</v>
      </c>
      <c r="AN246">
        <v>-8</v>
      </c>
      <c r="AO246" s="4" t="s">
        <v>539</v>
      </c>
      <c r="AP246" s="1" t="s">
        <v>540</v>
      </c>
    </row>
    <row r="247" spans="1:42" x14ac:dyDescent="0.25">
      <c r="A247" s="165" t="s">
        <v>42</v>
      </c>
      <c r="B247" s="166" t="s">
        <v>119</v>
      </c>
      <c r="C247" s="188" t="s">
        <v>225</v>
      </c>
      <c r="D247" s="184" t="s">
        <v>226</v>
      </c>
      <c r="E247" s="74" t="s">
        <v>546</v>
      </c>
      <c r="F247" s="158" t="s">
        <v>73</v>
      </c>
      <c r="G247" s="158" t="s">
        <v>86</v>
      </c>
      <c r="H247" t="s">
        <v>68</v>
      </c>
      <c r="I247" t="s">
        <v>87</v>
      </c>
      <c r="J247">
        <v>15</v>
      </c>
      <c r="K247">
        <f t="shared" si="58"/>
        <v>15</v>
      </c>
      <c r="L247" t="s">
        <v>535</v>
      </c>
      <c r="M247" s="158" t="s">
        <v>52</v>
      </c>
      <c r="N247">
        <v>2.2000000000000002</v>
      </c>
      <c r="O247">
        <v>1.7</v>
      </c>
      <c r="P247" s="158" t="s">
        <v>53</v>
      </c>
      <c r="Q247" s="158">
        <f t="shared" si="59"/>
        <v>2.2000000000000002</v>
      </c>
      <c r="R247" s="158">
        <f t="shared" si="59"/>
        <v>1.7</v>
      </c>
      <c r="S247">
        <v>4.96</v>
      </c>
      <c r="T247">
        <v>0.6</v>
      </c>
      <c r="U247" t="s">
        <v>54</v>
      </c>
      <c r="V247" s="158">
        <f t="shared" si="60"/>
        <v>4.96</v>
      </c>
      <c r="W247" s="158">
        <f t="shared" si="60"/>
        <v>0.6</v>
      </c>
      <c r="X247" s="158">
        <f>V247/Q247</f>
        <v>2.2545454545454544</v>
      </c>
      <c r="Y247" s="158" t="s">
        <v>55</v>
      </c>
      <c r="Z247" s="158">
        <v>48.35</v>
      </c>
      <c r="AA247" s="158" t="s">
        <v>56</v>
      </c>
      <c r="AB247" s="158">
        <v>12</v>
      </c>
      <c r="AC247" s="158" t="s">
        <v>154</v>
      </c>
      <c r="AD247" t="s">
        <v>55</v>
      </c>
      <c r="AE247" s="158" t="s">
        <v>60</v>
      </c>
      <c r="AF247" s="158" t="s">
        <v>550</v>
      </c>
      <c r="AG247" t="s">
        <v>537</v>
      </c>
      <c r="AH247" t="s">
        <v>60</v>
      </c>
      <c r="AI247" t="s">
        <v>538</v>
      </c>
      <c r="AJ247" t="s">
        <v>537</v>
      </c>
      <c r="AK247">
        <v>425</v>
      </c>
      <c r="AM247">
        <v>42</v>
      </c>
      <c r="AN247">
        <v>-8</v>
      </c>
      <c r="AO247" s="4" t="s">
        <v>539</v>
      </c>
      <c r="AP247" s="1" t="s">
        <v>540</v>
      </c>
    </row>
    <row r="248" spans="1:42" x14ac:dyDescent="0.25">
      <c r="A248" s="165" t="s">
        <v>42</v>
      </c>
      <c r="B248" s="166" t="s">
        <v>119</v>
      </c>
      <c r="C248" s="188" t="s">
        <v>225</v>
      </c>
      <c r="D248" s="184" t="s">
        <v>226</v>
      </c>
      <c r="E248" s="74" t="s">
        <v>546</v>
      </c>
      <c r="F248" s="158" t="s">
        <v>73</v>
      </c>
      <c r="G248" s="158" t="s">
        <v>86</v>
      </c>
      <c r="H248" t="s">
        <v>68</v>
      </c>
      <c r="I248" t="s">
        <v>87</v>
      </c>
      <c r="J248">
        <v>15</v>
      </c>
      <c r="K248">
        <f t="shared" si="58"/>
        <v>15</v>
      </c>
      <c r="L248" t="s">
        <v>335</v>
      </c>
      <c r="M248" s="158" t="s">
        <v>52</v>
      </c>
      <c r="N248">
        <v>7.23</v>
      </c>
      <c r="O248">
        <v>2.41</v>
      </c>
      <c r="P248" s="158" t="s">
        <v>53</v>
      </c>
      <c r="Q248" s="158">
        <f t="shared" si="59"/>
        <v>7.23</v>
      </c>
      <c r="R248" s="158">
        <f t="shared" si="59"/>
        <v>2.41</v>
      </c>
      <c r="S248">
        <v>8.34</v>
      </c>
      <c r="T248">
        <v>0.89</v>
      </c>
      <c r="U248" t="s">
        <v>54</v>
      </c>
      <c r="V248" s="158">
        <f t="shared" si="60"/>
        <v>8.34</v>
      </c>
      <c r="W248" s="158">
        <f t="shared" si="60"/>
        <v>0.89</v>
      </c>
      <c r="X248" s="158">
        <f>V248/Q248</f>
        <v>1.1535269709543567</v>
      </c>
      <c r="Y248" s="158" t="s">
        <v>55</v>
      </c>
      <c r="Z248" s="158">
        <v>48.35</v>
      </c>
      <c r="AA248" s="158" t="s">
        <v>56</v>
      </c>
      <c r="AB248" s="158">
        <v>12</v>
      </c>
      <c r="AC248" s="158" t="s">
        <v>154</v>
      </c>
      <c r="AD248" t="s">
        <v>55</v>
      </c>
      <c r="AE248" s="158" t="s">
        <v>60</v>
      </c>
      <c r="AF248" s="158" t="s">
        <v>551</v>
      </c>
      <c r="AG248" t="s">
        <v>537</v>
      </c>
      <c r="AH248" t="s">
        <v>60</v>
      </c>
      <c r="AI248" t="s">
        <v>538</v>
      </c>
      <c r="AJ248" t="s">
        <v>537</v>
      </c>
      <c r="AK248">
        <v>425</v>
      </c>
      <c r="AM248">
        <v>42</v>
      </c>
      <c r="AN248">
        <v>-8</v>
      </c>
      <c r="AO248" s="4" t="s">
        <v>539</v>
      </c>
      <c r="AP248" s="1" t="s">
        <v>540</v>
      </c>
    </row>
    <row r="249" spans="1:42" x14ac:dyDescent="0.25">
      <c r="A249" s="165" t="s">
        <v>42</v>
      </c>
      <c r="B249" s="166" t="s">
        <v>119</v>
      </c>
      <c r="C249" s="188" t="s">
        <v>225</v>
      </c>
      <c r="D249" s="184" t="s">
        <v>226</v>
      </c>
      <c r="E249" s="74" t="s">
        <v>546</v>
      </c>
      <c r="F249" s="158" t="s">
        <v>73</v>
      </c>
      <c r="G249" s="158" t="s">
        <v>86</v>
      </c>
      <c r="H249" t="s">
        <v>68</v>
      </c>
      <c r="I249" t="s">
        <v>87</v>
      </c>
      <c r="J249">
        <v>15</v>
      </c>
      <c r="K249">
        <f t="shared" si="58"/>
        <v>15</v>
      </c>
      <c r="L249" t="s">
        <v>346</v>
      </c>
      <c r="M249" s="158" t="s">
        <v>242</v>
      </c>
      <c r="N249" t="s">
        <v>55</v>
      </c>
      <c r="O249" t="s">
        <v>55</v>
      </c>
      <c r="P249" s="158" t="s">
        <v>53</v>
      </c>
      <c r="Q249" t="s">
        <v>55</v>
      </c>
      <c r="R249" t="s">
        <v>55</v>
      </c>
      <c r="S249" t="s">
        <v>55</v>
      </c>
      <c r="T249" t="s">
        <v>55</v>
      </c>
      <c r="U249" t="s">
        <v>54</v>
      </c>
      <c r="V249" t="s">
        <v>55</v>
      </c>
      <c r="W249" t="s">
        <v>55</v>
      </c>
      <c r="X249" s="158">
        <v>0.32</v>
      </c>
      <c r="Y249" s="158">
        <v>0.08</v>
      </c>
      <c r="Z249" s="158">
        <v>48.35</v>
      </c>
      <c r="AA249" s="158" t="s">
        <v>56</v>
      </c>
      <c r="AB249" s="158">
        <v>12</v>
      </c>
      <c r="AC249" s="158" t="s">
        <v>154</v>
      </c>
      <c r="AD249" t="s">
        <v>55</v>
      </c>
      <c r="AE249" s="158" t="s">
        <v>60</v>
      </c>
      <c r="AF249" s="158" t="s">
        <v>551</v>
      </c>
      <c r="AG249" t="s">
        <v>537</v>
      </c>
      <c r="AH249" t="s">
        <v>60</v>
      </c>
      <c r="AI249" t="s">
        <v>538</v>
      </c>
      <c r="AJ249" t="s">
        <v>537</v>
      </c>
      <c r="AK249">
        <v>425</v>
      </c>
      <c r="AM249">
        <v>42</v>
      </c>
      <c r="AN249">
        <v>-8</v>
      </c>
      <c r="AO249" s="4" t="s">
        <v>539</v>
      </c>
      <c r="AP249" s="1" t="s">
        <v>540</v>
      </c>
    </row>
    <row r="250" spans="1:42" x14ac:dyDescent="0.25">
      <c r="A250" s="165" t="s">
        <v>42</v>
      </c>
      <c r="B250" s="166" t="s">
        <v>119</v>
      </c>
      <c r="C250" s="188" t="s">
        <v>225</v>
      </c>
      <c r="D250" s="184" t="s">
        <v>226</v>
      </c>
      <c r="E250" s="74" t="s">
        <v>546</v>
      </c>
      <c r="F250" s="158" t="s">
        <v>73</v>
      </c>
      <c r="G250" s="158" t="s">
        <v>86</v>
      </c>
      <c r="H250" t="s">
        <v>68</v>
      </c>
      <c r="I250" t="s">
        <v>87</v>
      </c>
      <c r="J250">
        <v>15</v>
      </c>
      <c r="K250">
        <f t="shared" si="58"/>
        <v>15</v>
      </c>
      <c r="L250" t="s">
        <v>486</v>
      </c>
      <c r="M250" s="158" t="s">
        <v>242</v>
      </c>
      <c r="N250" t="s">
        <v>55</v>
      </c>
      <c r="O250" t="s">
        <v>55</v>
      </c>
      <c r="P250" s="158" t="s">
        <v>53</v>
      </c>
      <c r="Q250" t="s">
        <v>55</v>
      </c>
      <c r="R250" t="s">
        <v>55</v>
      </c>
      <c r="S250" t="s">
        <v>55</v>
      </c>
      <c r="T250" t="s">
        <v>55</v>
      </c>
      <c r="U250" t="s">
        <v>54</v>
      </c>
      <c r="V250" t="s">
        <v>55</v>
      </c>
      <c r="W250" t="s">
        <v>55</v>
      </c>
      <c r="X250" s="158">
        <v>0.56000000000000005</v>
      </c>
      <c r="Y250" s="158">
        <v>7.0000000000000007E-2</v>
      </c>
      <c r="Z250" s="158">
        <v>48.35</v>
      </c>
      <c r="AA250" s="158" t="s">
        <v>56</v>
      </c>
      <c r="AB250" s="158">
        <v>12</v>
      </c>
      <c r="AC250" s="158" t="s">
        <v>154</v>
      </c>
      <c r="AD250" t="s">
        <v>55</v>
      </c>
      <c r="AE250" s="158" t="s">
        <v>60</v>
      </c>
      <c r="AF250" s="158" t="s">
        <v>551</v>
      </c>
      <c r="AG250" t="s">
        <v>537</v>
      </c>
      <c r="AH250" t="s">
        <v>60</v>
      </c>
      <c r="AI250" t="s">
        <v>538</v>
      </c>
      <c r="AJ250" t="s">
        <v>537</v>
      </c>
      <c r="AK250">
        <v>425</v>
      </c>
      <c r="AM250">
        <v>42</v>
      </c>
      <c r="AN250">
        <v>-8</v>
      </c>
      <c r="AO250" s="4" t="s">
        <v>539</v>
      </c>
      <c r="AP250" s="1" t="s">
        <v>540</v>
      </c>
    </row>
    <row r="251" spans="1:42" x14ac:dyDescent="0.25">
      <c r="A251" s="165" t="s">
        <v>42</v>
      </c>
      <c r="B251" s="166" t="s">
        <v>119</v>
      </c>
      <c r="C251" s="188" t="s">
        <v>225</v>
      </c>
      <c r="D251" s="184" t="s">
        <v>226</v>
      </c>
      <c r="E251" s="74" t="s">
        <v>546</v>
      </c>
      <c r="F251" s="158" t="s">
        <v>73</v>
      </c>
      <c r="G251" s="158" t="s">
        <v>86</v>
      </c>
      <c r="H251" t="s">
        <v>68</v>
      </c>
      <c r="I251" t="s">
        <v>87</v>
      </c>
      <c r="J251">
        <v>15</v>
      </c>
      <c r="K251">
        <f t="shared" si="58"/>
        <v>15</v>
      </c>
      <c r="L251" t="s">
        <v>336</v>
      </c>
      <c r="M251" s="158" t="s">
        <v>242</v>
      </c>
      <c r="N251" t="s">
        <v>55</v>
      </c>
      <c r="O251" t="s">
        <v>55</v>
      </c>
      <c r="P251" s="158" t="s">
        <v>53</v>
      </c>
      <c r="Q251" t="s">
        <v>55</v>
      </c>
      <c r="R251" t="s">
        <v>55</v>
      </c>
      <c r="S251" t="s">
        <v>55</v>
      </c>
      <c r="T251" t="s">
        <v>55</v>
      </c>
      <c r="U251" t="s">
        <v>54</v>
      </c>
      <c r="V251" t="s">
        <v>55</v>
      </c>
      <c r="W251" t="s">
        <v>55</v>
      </c>
      <c r="X251" s="158">
        <v>0.08</v>
      </c>
      <c r="Y251" s="158">
        <v>0.02</v>
      </c>
      <c r="Z251" s="158">
        <v>48.35</v>
      </c>
      <c r="AA251" s="158" t="s">
        <v>56</v>
      </c>
      <c r="AB251" s="158">
        <v>12</v>
      </c>
      <c r="AC251" s="158" t="s">
        <v>154</v>
      </c>
      <c r="AD251" t="s">
        <v>55</v>
      </c>
      <c r="AE251" s="158" t="s">
        <v>60</v>
      </c>
      <c r="AF251" s="158" t="s">
        <v>551</v>
      </c>
      <c r="AG251" t="s">
        <v>537</v>
      </c>
      <c r="AH251" t="s">
        <v>60</v>
      </c>
      <c r="AI251" t="s">
        <v>538</v>
      </c>
      <c r="AJ251" t="s">
        <v>537</v>
      </c>
      <c r="AK251">
        <v>425</v>
      </c>
      <c r="AM251">
        <v>42</v>
      </c>
      <c r="AN251">
        <v>-8</v>
      </c>
      <c r="AO251" s="4" t="s">
        <v>539</v>
      </c>
      <c r="AP251" s="1" t="s">
        <v>540</v>
      </c>
    </row>
    <row r="252" spans="1:42" x14ac:dyDescent="0.25">
      <c r="A252" s="159" t="s">
        <v>80</v>
      </c>
      <c r="B252" s="162" t="s">
        <v>93</v>
      </c>
      <c r="C252" s="78" t="s">
        <v>98</v>
      </c>
      <c r="D252" s="199" t="s">
        <v>99</v>
      </c>
      <c r="E252" s="47" t="s">
        <v>552</v>
      </c>
      <c r="F252" s="158" t="s">
        <v>97</v>
      </c>
      <c r="G252" s="158" t="s">
        <v>86</v>
      </c>
      <c r="H252" s="158" t="s">
        <v>49</v>
      </c>
      <c r="I252" s="158" t="s">
        <v>191</v>
      </c>
      <c r="J252" s="158">
        <v>13</v>
      </c>
      <c r="K252" s="158">
        <f t="shared" si="58"/>
        <v>13</v>
      </c>
      <c r="L252" s="158"/>
      <c r="M252" s="158" t="s">
        <v>52</v>
      </c>
      <c r="N252" s="158">
        <v>106</v>
      </c>
      <c r="O252" s="158" t="s">
        <v>55</v>
      </c>
      <c r="P252" s="190" t="s">
        <v>261</v>
      </c>
      <c r="Q252" s="158">
        <f>N252/14.0067</f>
        <v>7.5678068353002486</v>
      </c>
      <c r="R252" s="158" t="s">
        <v>55</v>
      </c>
      <c r="S252" s="158">
        <v>83.8</v>
      </c>
      <c r="T252" s="158" t="s">
        <v>55</v>
      </c>
      <c r="U252" s="12" t="s">
        <v>232</v>
      </c>
      <c r="V252" s="158">
        <f t="shared" ref="V252:V278" si="61">S252/14.0067</f>
        <v>5.9828510641335928</v>
      </c>
      <c r="W252" s="158" t="s">
        <v>55</v>
      </c>
      <c r="X252" s="158">
        <f t="shared" ref="X252:X282" si="62">V252/Q252</f>
        <v>0.7905660377358491</v>
      </c>
      <c r="Y252" s="158" t="s">
        <v>55</v>
      </c>
      <c r="Z252" s="158">
        <v>7.14</v>
      </c>
      <c r="AA252" s="158" t="s">
        <v>56</v>
      </c>
      <c r="AB252" s="158">
        <v>4</v>
      </c>
      <c r="AC252" s="158" t="s">
        <v>154</v>
      </c>
      <c r="AD252" s="158" t="s">
        <v>75</v>
      </c>
      <c r="AE252" s="158" t="s">
        <v>58</v>
      </c>
      <c r="AF252" s="158" t="s">
        <v>77</v>
      </c>
      <c r="AG252" s="158" t="s">
        <v>209</v>
      </c>
      <c r="AH252" s="158" t="s">
        <v>60</v>
      </c>
      <c r="AI252" s="158" t="s">
        <v>553</v>
      </c>
      <c r="AJ252" s="158" t="s">
        <v>174</v>
      </c>
      <c r="AK252" s="158" t="s">
        <v>55</v>
      </c>
      <c r="AL252" s="158"/>
      <c r="AM252" s="158">
        <v>60</v>
      </c>
      <c r="AN252" s="158">
        <v>18</v>
      </c>
      <c r="AO252" s="158" t="s">
        <v>554</v>
      </c>
      <c r="AP252" s="3" t="s">
        <v>555</v>
      </c>
    </row>
    <row r="253" spans="1:42" x14ac:dyDescent="0.25">
      <c r="A253" s="159" t="s">
        <v>80</v>
      </c>
      <c r="B253" s="162" t="s">
        <v>93</v>
      </c>
      <c r="C253" s="78" t="s">
        <v>98</v>
      </c>
      <c r="D253" s="199" t="s">
        <v>99</v>
      </c>
      <c r="E253" s="48" t="s">
        <v>556</v>
      </c>
      <c r="F253" s="158" t="s">
        <v>97</v>
      </c>
      <c r="G253" s="158" t="s">
        <v>86</v>
      </c>
      <c r="H253" s="158" t="s">
        <v>68</v>
      </c>
      <c r="I253" s="158" t="s">
        <v>191</v>
      </c>
      <c r="J253" s="158">
        <v>8</v>
      </c>
      <c r="K253" s="158">
        <f t="shared" si="58"/>
        <v>8</v>
      </c>
      <c r="L253" s="158"/>
      <c r="M253" s="158" t="s">
        <v>52</v>
      </c>
      <c r="N253" s="158">
        <v>74.3</v>
      </c>
      <c r="O253" s="158" t="s">
        <v>55</v>
      </c>
      <c r="P253" s="190" t="s">
        <v>261</v>
      </c>
      <c r="Q253" s="158">
        <f>N253/14.0067</f>
        <v>5.3046042251208343</v>
      </c>
      <c r="R253" s="158" t="s">
        <v>55</v>
      </c>
      <c r="S253" s="158">
        <v>106</v>
      </c>
      <c r="T253" s="158" t="s">
        <v>55</v>
      </c>
      <c r="U253" s="12" t="s">
        <v>232</v>
      </c>
      <c r="V253" s="158">
        <f t="shared" si="61"/>
        <v>7.5678068353002486</v>
      </c>
      <c r="W253" s="158" t="s">
        <v>55</v>
      </c>
      <c r="X253" s="158">
        <f t="shared" si="62"/>
        <v>1.426648721399731</v>
      </c>
      <c r="Y253" s="158" t="s">
        <v>55</v>
      </c>
      <c r="Z253" s="158">
        <v>7.14</v>
      </c>
      <c r="AA253" s="158" t="s">
        <v>56</v>
      </c>
      <c r="AB253" s="158">
        <v>4</v>
      </c>
      <c r="AC253" s="158" t="s">
        <v>154</v>
      </c>
      <c r="AD253" s="158" t="s">
        <v>75</v>
      </c>
      <c r="AE253" s="158" t="s">
        <v>58</v>
      </c>
      <c r="AF253" s="158" t="s">
        <v>77</v>
      </c>
      <c r="AG253" s="158" t="s">
        <v>209</v>
      </c>
      <c r="AH253" s="158" t="s">
        <v>60</v>
      </c>
      <c r="AI253" s="158" t="s">
        <v>553</v>
      </c>
      <c r="AJ253" s="158" t="s">
        <v>174</v>
      </c>
      <c r="AK253" s="158" t="s">
        <v>55</v>
      </c>
      <c r="AL253" s="158"/>
      <c r="AM253" s="158">
        <v>60</v>
      </c>
      <c r="AN253" s="158">
        <v>18</v>
      </c>
      <c r="AO253" s="158" t="s">
        <v>554</v>
      </c>
      <c r="AP253" s="3" t="s">
        <v>555</v>
      </c>
    </row>
    <row r="254" spans="1:42" x14ac:dyDescent="0.25">
      <c r="A254" s="159" t="s">
        <v>80</v>
      </c>
      <c r="B254" s="162" t="s">
        <v>93</v>
      </c>
      <c r="C254" s="78" t="s">
        <v>98</v>
      </c>
      <c r="D254" s="199" t="s">
        <v>99</v>
      </c>
      <c r="E254" s="48" t="s">
        <v>556</v>
      </c>
      <c r="F254" s="158" t="s">
        <v>97</v>
      </c>
      <c r="G254" s="158" t="s">
        <v>86</v>
      </c>
      <c r="H254" s="158" t="s">
        <v>68</v>
      </c>
      <c r="I254" s="158" t="s">
        <v>87</v>
      </c>
      <c r="J254" s="158">
        <v>6</v>
      </c>
      <c r="K254" s="158">
        <f t="shared" si="58"/>
        <v>6</v>
      </c>
      <c r="L254" s="158"/>
      <c r="M254" s="158" t="s">
        <v>52</v>
      </c>
      <c r="N254" s="158">
        <v>26.5</v>
      </c>
      <c r="O254" s="158" t="s">
        <v>55</v>
      </c>
      <c r="P254" s="190" t="s">
        <v>261</v>
      </c>
      <c r="Q254" s="158">
        <f>N254/14.0067</f>
        <v>1.8919517088250621</v>
      </c>
      <c r="R254" s="158" t="s">
        <v>55</v>
      </c>
      <c r="S254" s="158">
        <v>206</v>
      </c>
      <c r="T254" s="158" t="s">
        <v>55</v>
      </c>
      <c r="U254" s="12" t="s">
        <v>232</v>
      </c>
      <c r="V254" s="158">
        <f t="shared" si="61"/>
        <v>14.707247245960861</v>
      </c>
      <c r="W254" s="158" t="s">
        <v>55</v>
      </c>
      <c r="X254" s="158">
        <f t="shared" si="62"/>
        <v>7.7735849056603774</v>
      </c>
      <c r="Y254" s="158" t="s">
        <v>55</v>
      </c>
      <c r="Z254" s="158">
        <v>7.14</v>
      </c>
      <c r="AA254" s="158" t="s">
        <v>56</v>
      </c>
      <c r="AB254" s="158">
        <v>4</v>
      </c>
      <c r="AC254" s="158" t="s">
        <v>154</v>
      </c>
      <c r="AD254" s="158" t="s">
        <v>75</v>
      </c>
      <c r="AE254" s="158" t="s">
        <v>58</v>
      </c>
      <c r="AF254" s="158" t="s">
        <v>77</v>
      </c>
      <c r="AG254" s="158" t="s">
        <v>209</v>
      </c>
      <c r="AH254" s="158" t="s">
        <v>60</v>
      </c>
      <c r="AI254" s="158" t="s">
        <v>553</v>
      </c>
      <c r="AJ254" s="158" t="s">
        <v>174</v>
      </c>
      <c r="AK254" s="158" t="s">
        <v>55</v>
      </c>
      <c r="AL254" s="158"/>
      <c r="AM254" s="158">
        <v>60</v>
      </c>
      <c r="AN254" s="158">
        <v>18</v>
      </c>
      <c r="AO254" s="158" t="s">
        <v>554</v>
      </c>
      <c r="AP254" s="3" t="s">
        <v>555</v>
      </c>
    </row>
    <row r="255" spans="1:42" x14ac:dyDescent="0.25">
      <c r="A255" s="159" t="s">
        <v>80</v>
      </c>
      <c r="B255" s="162" t="s">
        <v>93</v>
      </c>
      <c r="C255" s="78" t="s">
        <v>98</v>
      </c>
      <c r="D255" s="199" t="s">
        <v>99</v>
      </c>
      <c r="E255" s="48" t="s">
        <v>556</v>
      </c>
      <c r="F255" s="158" t="s">
        <v>97</v>
      </c>
      <c r="G255" s="158" t="s">
        <v>86</v>
      </c>
      <c r="H255" s="158" t="s">
        <v>68</v>
      </c>
      <c r="I255" s="158" t="s">
        <v>203</v>
      </c>
      <c r="J255" s="158">
        <v>16</v>
      </c>
      <c r="K255" s="158">
        <f t="shared" si="58"/>
        <v>16</v>
      </c>
      <c r="L255" s="158"/>
      <c r="M255" s="158" t="s">
        <v>52</v>
      </c>
      <c r="N255" s="158">
        <v>63.3</v>
      </c>
      <c r="O255" s="158" t="s">
        <v>55</v>
      </c>
      <c r="P255" s="190" t="s">
        <v>261</v>
      </c>
      <c r="Q255" s="158">
        <f>N255/14.0067</f>
        <v>4.5192657799481672</v>
      </c>
      <c r="R255" s="158" t="s">
        <v>55</v>
      </c>
      <c r="S255" s="158">
        <v>472</v>
      </c>
      <c r="T255" s="158" t="s">
        <v>55</v>
      </c>
      <c r="U255" s="12" t="s">
        <v>232</v>
      </c>
      <c r="V255" s="158">
        <f t="shared" si="61"/>
        <v>33.698158738318092</v>
      </c>
      <c r="W255" s="158" t="s">
        <v>55</v>
      </c>
      <c r="X255" s="158">
        <f t="shared" si="62"/>
        <v>7.4565560821485004</v>
      </c>
      <c r="Y255" s="158" t="s">
        <v>55</v>
      </c>
      <c r="Z255" s="158">
        <v>7.14</v>
      </c>
      <c r="AA255" s="158" t="s">
        <v>56</v>
      </c>
      <c r="AB255" s="158">
        <v>4</v>
      </c>
      <c r="AC255" s="158" t="s">
        <v>154</v>
      </c>
      <c r="AD255" s="158" t="s">
        <v>75</v>
      </c>
      <c r="AE255" s="158" t="s">
        <v>58</v>
      </c>
      <c r="AF255" s="158" t="s">
        <v>77</v>
      </c>
      <c r="AG255" s="158" t="s">
        <v>209</v>
      </c>
      <c r="AH255" s="158" t="s">
        <v>60</v>
      </c>
      <c r="AI255" s="158" t="s">
        <v>553</v>
      </c>
      <c r="AJ255" s="158" t="s">
        <v>174</v>
      </c>
      <c r="AK255" s="158" t="s">
        <v>55</v>
      </c>
      <c r="AL255" s="158"/>
      <c r="AM255" s="158">
        <v>60</v>
      </c>
      <c r="AN255" s="158">
        <v>18</v>
      </c>
      <c r="AO255" s="158" t="s">
        <v>554</v>
      </c>
      <c r="AP255" s="3" t="s">
        <v>555</v>
      </c>
    </row>
    <row r="256" spans="1:42" x14ac:dyDescent="0.25">
      <c r="A256" s="159" t="s">
        <v>80</v>
      </c>
      <c r="B256" s="162" t="s">
        <v>93</v>
      </c>
      <c r="C256" s="24" t="s">
        <v>103</v>
      </c>
      <c r="D256" s="162" t="s">
        <v>557</v>
      </c>
      <c r="E256" s="85" t="s">
        <v>558</v>
      </c>
      <c r="F256" s="158" t="s">
        <v>97</v>
      </c>
      <c r="G256" s="158" t="s">
        <v>86</v>
      </c>
      <c r="H256" s="158" t="s">
        <v>49</v>
      </c>
      <c r="I256" s="158" t="s">
        <v>87</v>
      </c>
      <c r="J256" s="158">
        <v>4</v>
      </c>
      <c r="K256" s="158">
        <f t="shared" si="58"/>
        <v>4</v>
      </c>
      <c r="L256" s="158"/>
      <c r="M256" s="158" t="s">
        <v>52</v>
      </c>
      <c r="N256" s="158">
        <v>62.4</v>
      </c>
      <c r="O256" s="158" t="s">
        <v>55</v>
      </c>
      <c r="P256" s="190" t="s">
        <v>261</v>
      </c>
      <c r="Q256" s="158">
        <f>N256/14.0067</f>
        <v>4.455010816252222</v>
      </c>
      <c r="R256" s="158" t="s">
        <v>55</v>
      </c>
      <c r="S256" s="158">
        <v>170</v>
      </c>
      <c r="T256" s="158" t="s">
        <v>55</v>
      </c>
      <c r="U256" s="12" t="s">
        <v>232</v>
      </c>
      <c r="V256" s="158">
        <f t="shared" si="61"/>
        <v>12.13704869812304</v>
      </c>
      <c r="W256" s="158" t="s">
        <v>55</v>
      </c>
      <c r="X256" s="158">
        <f t="shared" si="62"/>
        <v>2.7243589743589745</v>
      </c>
      <c r="Y256" s="158" t="s">
        <v>55</v>
      </c>
      <c r="Z256" s="158">
        <v>7.14</v>
      </c>
      <c r="AA256" s="158" t="s">
        <v>56</v>
      </c>
      <c r="AB256" s="158">
        <v>4</v>
      </c>
      <c r="AC256" s="158" t="s">
        <v>154</v>
      </c>
      <c r="AD256" s="158" t="s">
        <v>75</v>
      </c>
      <c r="AE256" s="158" t="s">
        <v>58</v>
      </c>
      <c r="AF256" s="158" t="s">
        <v>77</v>
      </c>
      <c r="AG256" s="158" t="s">
        <v>209</v>
      </c>
      <c r="AH256" s="158" t="s">
        <v>60</v>
      </c>
      <c r="AI256" s="158" t="s">
        <v>553</v>
      </c>
      <c r="AJ256" s="158" t="s">
        <v>174</v>
      </c>
      <c r="AK256" s="158" t="s">
        <v>55</v>
      </c>
      <c r="AL256" s="158"/>
      <c r="AM256" s="158">
        <v>60</v>
      </c>
      <c r="AN256" s="158">
        <v>18</v>
      </c>
      <c r="AO256" s="158" t="s">
        <v>554</v>
      </c>
      <c r="AP256" s="3" t="s">
        <v>555</v>
      </c>
    </row>
    <row r="257" spans="1:52" x14ac:dyDescent="0.25">
      <c r="A257" s="172" t="s">
        <v>109</v>
      </c>
      <c r="B257" s="190" t="s">
        <v>110</v>
      </c>
      <c r="C257" s="163" t="s">
        <v>111</v>
      </c>
      <c r="D257" s="191" t="s">
        <v>112</v>
      </c>
      <c r="E257" s="101" t="s">
        <v>559</v>
      </c>
      <c r="F257" s="158" t="s">
        <v>108</v>
      </c>
      <c r="G257" s="158" t="s">
        <v>86</v>
      </c>
      <c r="H257" s="158" t="s">
        <v>68</v>
      </c>
      <c r="I257" s="158" t="s">
        <v>203</v>
      </c>
      <c r="J257" s="158">
        <v>12</v>
      </c>
      <c r="K257" s="158">
        <f t="shared" si="58"/>
        <v>12</v>
      </c>
      <c r="L257" s="158"/>
      <c r="M257" s="158" t="s">
        <v>52</v>
      </c>
      <c r="N257" s="158">
        <v>15.4</v>
      </c>
      <c r="O257" s="158" t="s">
        <v>55</v>
      </c>
      <c r="P257" s="190" t="s">
        <v>261</v>
      </c>
      <c r="Q257" s="158">
        <f t="shared" ref="Q257:Q264" si="63">(N257/14.0067)</f>
        <v>1.0994738232417343</v>
      </c>
      <c r="R257" s="158" t="s">
        <v>55</v>
      </c>
      <c r="S257" s="158">
        <v>973</v>
      </c>
      <c r="T257" s="158" t="s">
        <v>55</v>
      </c>
      <c r="U257" s="12" t="s">
        <v>232</v>
      </c>
      <c r="V257" s="158">
        <f t="shared" si="61"/>
        <v>69.466755195727757</v>
      </c>
      <c r="W257" s="158" t="s">
        <v>55</v>
      </c>
      <c r="X257" s="158">
        <f t="shared" si="62"/>
        <v>63.18181818181818</v>
      </c>
      <c r="Y257" s="158" t="s">
        <v>55</v>
      </c>
      <c r="Z257" s="158">
        <v>7.14</v>
      </c>
      <c r="AA257" s="158" t="s">
        <v>56</v>
      </c>
      <c r="AB257" s="158">
        <v>4</v>
      </c>
      <c r="AC257" s="158" t="s">
        <v>154</v>
      </c>
      <c r="AD257" s="158" t="s">
        <v>75</v>
      </c>
      <c r="AE257" s="158" t="s">
        <v>58</v>
      </c>
      <c r="AF257" s="158" t="s">
        <v>77</v>
      </c>
      <c r="AG257" s="158" t="s">
        <v>209</v>
      </c>
      <c r="AH257" s="158" t="s">
        <v>60</v>
      </c>
      <c r="AI257" s="158" t="s">
        <v>553</v>
      </c>
      <c r="AJ257" s="158" t="s">
        <v>174</v>
      </c>
      <c r="AK257" s="158" t="s">
        <v>55</v>
      </c>
      <c r="AL257" s="158"/>
      <c r="AM257" s="158">
        <v>60</v>
      </c>
      <c r="AN257" s="158">
        <v>18</v>
      </c>
      <c r="AO257" s="158" t="s">
        <v>554</v>
      </c>
      <c r="AP257" s="3" t="s">
        <v>555</v>
      </c>
    </row>
    <row r="258" spans="1:52" x14ac:dyDescent="0.25">
      <c r="A258" s="172" t="s">
        <v>109</v>
      </c>
      <c r="B258" s="190" t="s">
        <v>110</v>
      </c>
      <c r="C258" s="163" t="s">
        <v>111</v>
      </c>
      <c r="D258" s="191" t="s">
        <v>112</v>
      </c>
      <c r="E258" s="101" t="s">
        <v>559</v>
      </c>
      <c r="F258" s="158" t="s">
        <v>108</v>
      </c>
      <c r="G258" s="158" t="s">
        <v>86</v>
      </c>
      <c r="H258" s="158" t="s">
        <v>68</v>
      </c>
      <c r="I258" s="158" t="s">
        <v>203</v>
      </c>
      <c r="J258" s="158">
        <v>11</v>
      </c>
      <c r="K258" s="158">
        <f t="shared" si="58"/>
        <v>11</v>
      </c>
      <c r="L258" s="158"/>
      <c r="M258" s="158" t="s">
        <v>52</v>
      </c>
      <c r="N258" s="158">
        <v>181</v>
      </c>
      <c r="O258" s="158" t="s">
        <v>55</v>
      </c>
      <c r="P258" s="190" t="s">
        <v>261</v>
      </c>
      <c r="Q258" s="158">
        <f t="shared" si="63"/>
        <v>12.922387143295708</v>
      </c>
      <c r="R258" s="158" t="s">
        <v>55</v>
      </c>
      <c r="S258" s="158">
        <v>2035</v>
      </c>
      <c r="T258" s="158" t="s">
        <v>55</v>
      </c>
      <c r="U258" s="12" t="s">
        <v>232</v>
      </c>
      <c r="V258" s="158">
        <f t="shared" si="61"/>
        <v>145.28761235694347</v>
      </c>
      <c r="W258" s="158" t="s">
        <v>55</v>
      </c>
      <c r="X258" s="158">
        <f t="shared" si="62"/>
        <v>11.243093922651935</v>
      </c>
      <c r="Y258" s="158" t="s">
        <v>55</v>
      </c>
      <c r="Z258" s="158">
        <v>7.14</v>
      </c>
      <c r="AA258" s="158" t="s">
        <v>56</v>
      </c>
      <c r="AB258" s="158">
        <v>4</v>
      </c>
      <c r="AC258" s="158" t="s">
        <v>154</v>
      </c>
      <c r="AD258" s="158" t="s">
        <v>75</v>
      </c>
      <c r="AE258" s="158" t="s">
        <v>58</v>
      </c>
      <c r="AF258" s="158" t="s">
        <v>77</v>
      </c>
      <c r="AG258" s="158" t="s">
        <v>209</v>
      </c>
      <c r="AH258" s="158" t="s">
        <v>60</v>
      </c>
      <c r="AI258" s="158" t="s">
        <v>553</v>
      </c>
      <c r="AJ258" s="158" t="s">
        <v>174</v>
      </c>
      <c r="AK258" s="158" t="s">
        <v>55</v>
      </c>
      <c r="AL258" s="158"/>
      <c r="AM258" s="158">
        <v>60</v>
      </c>
      <c r="AN258" s="158">
        <v>18</v>
      </c>
      <c r="AO258" s="158" t="s">
        <v>554</v>
      </c>
      <c r="AP258" s="3" t="s">
        <v>555</v>
      </c>
    </row>
    <row r="259" spans="1:52" x14ac:dyDescent="0.25">
      <c r="A259" s="172" t="s">
        <v>109</v>
      </c>
      <c r="B259" s="190" t="s">
        <v>110</v>
      </c>
      <c r="C259" s="163" t="s">
        <v>111</v>
      </c>
      <c r="D259" s="191" t="s">
        <v>112</v>
      </c>
      <c r="E259" s="101" t="s">
        <v>559</v>
      </c>
      <c r="F259" s="158" t="s">
        <v>108</v>
      </c>
      <c r="G259" s="158" t="s">
        <v>86</v>
      </c>
      <c r="H259" s="158" t="s">
        <v>68</v>
      </c>
      <c r="I259" s="158" t="s">
        <v>203</v>
      </c>
      <c r="J259" s="158">
        <v>15</v>
      </c>
      <c r="K259" s="158">
        <f t="shared" si="58"/>
        <v>15</v>
      </c>
      <c r="L259" s="158"/>
      <c r="M259" s="158" t="s">
        <v>52</v>
      </c>
      <c r="N259" s="158">
        <v>132</v>
      </c>
      <c r="O259" s="158" t="s">
        <v>55</v>
      </c>
      <c r="P259" s="190" t="s">
        <v>261</v>
      </c>
      <c r="Q259" s="158">
        <f t="shared" si="63"/>
        <v>9.4240613420720081</v>
      </c>
      <c r="R259" s="158" t="s">
        <v>55</v>
      </c>
      <c r="S259" s="158">
        <v>2267</v>
      </c>
      <c r="T259" s="158" t="s">
        <v>55</v>
      </c>
      <c r="U259" s="12" t="s">
        <v>232</v>
      </c>
      <c r="V259" s="158">
        <f t="shared" si="61"/>
        <v>161.85111410967608</v>
      </c>
      <c r="W259" s="158" t="s">
        <v>55</v>
      </c>
      <c r="X259" s="158">
        <f t="shared" si="62"/>
        <v>17.174242424242426</v>
      </c>
      <c r="Y259" s="158" t="s">
        <v>55</v>
      </c>
      <c r="Z259" s="158">
        <v>7.14</v>
      </c>
      <c r="AA259" s="158" t="s">
        <v>56</v>
      </c>
      <c r="AB259" s="158">
        <v>4</v>
      </c>
      <c r="AC259" s="158" t="s">
        <v>154</v>
      </c>
      <c r="AD259" s="158" t="s">
        <v>75</v>
      </c>
      <c r="AE259" s="158" t="s">
        <v>58</v>
      </c>
      <c r="AF259" s="158" t="s">
        <v>77</v>
      </c>
      <c r="AG259" s="158" t="s">
        <v>209</v>
      </c>
      <c r="AH259" s="158" t="s">
        <v>60</v>
      </c>
      <c r="AI259" s="158" t="s">
        <v>553</v>
      </c>
      <c r="AJ259" s="158" t="s">
        <v>174</v>
      </c>
      <c r="AK259" s="158" t="s">
        <v>55</v>
      </c>
      <c r="AL259" s="158"/>
      <c r="AM259" s="158">
        <v>60</v>
      </c>
      <c r="AN259" s="158">
        <v>18</v>
      </c>
      <c r="AO259" s="158" t="s">
        <v>554</v>
      </c>
      <c r="AP259" s="3" t="s">
        <v>555</v>
      </c>
    </row>
    <row r="260" spans="1:52" x14ac:dyDescent="0.25">
      <c r="A260" s="165" t="s">
        <v>42</v>
      </c>
      <c r="B260" s="181" t="s">
        <v>157</v>
      </c>
      <c r="C260" s="194" t="s">
        <v>560</v>
      </c>
      <c r="D260" s="185" t="s">
        <v>561</v>
      </c>
      <c r="E260" s="38" t="s">
        <v>562</v>
      </c>
      <c r="F260" s="158" t="s">
        <v>108</v>
      </c>
      <c r="G260" s="158" t="s">
        <v>86</v>
      </c>
      <c r="H260" s="158" t="s">
        <v>68</v>
      </c>
      <c r="I260" s="158" t="s">
        <v>87</v>
      </c>
      <c r="J260" s="158">
        <v>6</v>
      </c>
      <c r="K260" s="158">
        <f t="shared" si="58"/>
        <v>6</v>
      </c>
      <c r="L260" s="158"/>
      <c r="M260" s="158" t="s">
        <v>52</v>
      </c>
      <c r="N260" s="158">
        <v>50.8</v>
      </c>
      <c r="O260" s="158" t="s">
        <v>55</v>
      </c>
      <c r="P260" s="190" t="s">
        <v>261</v>
      </c>
      <c r="Q260" s="158">
        <f t="shared" si="63"/>
        <v>3.6268357286155908</v>
      </c>
      <c r="R260" s="158" t="s">
        <v>55</v>
      </c>
      <c r="S260" s="158">
        <v>455</v>
      </c>
      <c r="T260" s="158" t="s">
        <v>55</v>
      </c>
      <c r="U260" s="12" t="s">
        <v>232</v>
      </c>
      <c r="V260" s="158">
        <f t="shared" si="61"/>
        <v>32.484453868505788</v>
      </c>
      <c r="W260" s="158" t="s">
        <v>55</v>
      </c>
      <c r="X260" s="158">
        <f t="shared" si="62"/>
        <v>8.9566929133858277</v>
      </c>
      <c r="Y260" s="158" t="s">
        <v>55</v>
      </c>
      <c r="Z260" s="158">
        <v>7.14</v>
      </c>
      <c r="AA260" s="158" t="s">
        <v>56</v>
      </c>
      <c r="AB260" s="158">
        <v>4</v>
      </c>
      <c r="AC260" s="158" t="s">
        <v>154</v>
      </c>
      <c r="AD260" s="158" t="s">
        <v>75</v>
      </c>
      <c r="AE260" s="158" t="s">
        <v>58</v>
      </c>
      <c r="AF260" s="158" t="s">
        <v>77</v>
      </c>
      <c r="AG260" s="158" t="s">
        <v>209</v>
      </c>
      <c r="AH260" s="158" t="s">
        <v>60</v>
      </c>
      <c r="AI260" s="158" t="s">
        <v>553</v>
      </c>
      <c r="AJ260" s="158" t="s">
        <v>174</v>
      </c>
      <c r="AK260" s="158" t="s">
        <v>55</v>
      </c>
      <c r="AL260" s="158"/>
      <c r="AM260" s="158">
        <v>60</v>
      </c>
      <c r="AN260" s="158">
        <v>18</v>
      </c>
      <c r="AO260" s="158" t="s">
        <v>554</v>
      </c>
      <c r="AP260" s="3" t="s">
        <v>555</v>
      </c>
    </row>
    <row r="261" spans="1:52" x14ac:dyDescent="0.25">
      <c r="A261" s="165" t="s">
        <v>42</v>
      </c>
      <c r="B261" s="181" t="s">
        <v>157</v>
      </c>
      <c r="C261" s="194" t="s">
        <v>560</v>
      </c>
      <c r="D261" s="185" t="s">
        <v>561</v>
      </c>
      <c r="E261" s="38" t="s">
        <v>562</v>
      </c>
      <c r="F261" s="158" t="s">
        <v>108</v>
      </c>
      <c r="G261" s="158" t="s">
        <v>86</v>
      </c>
      <c r="H261" s="158" t="s">
        <v>68</v>
      </c>
      <c r="I261" s="158" t="s">
        <v>87</v>
      </c>
      <c r="J261" s="158">
        <v>1</v>
      </c>
      <c r="K261" s="158">
        <f t="shared" si="58"/>
        <v>1</v>
      </c>
      <c r="L261" s="158"/>
      <c r="M261" s="158" t="s">
        <v>52</v>
      </c>
      <c r="N261" s="158">
        <v>191</v>
      </c>
      <c r="O261" s="158" t="s">
        <v>55</v>
      </c>
      <c r="P261" s="190" t="s">
        <v>261</v>
      </c>
      <c r="Q261" s="158">
        <f t="shared" si="63"/>
        <v>13.636331184361769</v>
      </c>
      <c r="R261" s="158" t="s">
        <v>55</v>
      </c>
      <c r="S261" s="158">
        <v>982</v>
      </c>
      <c r="T261" s="158" t="s">
        <v>55</v>
      </c>
      <c r="U261" s="12" t="s">
        <v>232</v>
      </c>
      <c r="V261" s="158">
        <f t="shared" si="61"/>
        <v>70.109304832687215</v>
      </c>
      <c r="W261" s="158" t="s">
        <v>55</v>
      </c>
      <c r="X261" s="158">
        <f t="shared" si="62"/>
        <v>5.1413612565445028</v>
      </c>
      <c r="Y261" s="158" t="s">
        <v>55</v>
      </c>
      <c r="Z261" s="158">
        <v>7.14</v>
      </c>
      <c r="AA261" s="158" t="s">
        <v>56</v>
      </c>
      <c r="AB261" s="158">
        <v>4</v>
      </c>
      <c r="AC261" s="158" t="s">
        <v>154</v>
      </c>
      <c r="AD261" s="158" t="s">
        <v>75</v>
      </c>
      <c r="AE261" s="158" t="s">
        <v>58</v>
      </c>
      <c r="AF261" s="158" t="s">
        <v>77</v>
      </c>
      <c r="AG261" s="158" t="s">
        <v>209</v>
      </c>
      <c r="AH261" s="158" t="s">
        <v>60</v>
      </c>
      <c r="AI261" s="158" t="s">
        <v>553</v>
      </c>
      <c r="AJ261" s="158" t="s">
        <v>174</v>
      </c>
      <c r="AK261" s="158" t="s">
        <v>55</v>
      </c>
      <c r="AL261" s="158"/>
      <c r="AM261" s="158">
        <v>60</v>
      </c>
      <c r="AN261" s="158">
        <v>18</v>
      </c>
      <c r="AO261" s="158" t="s">
        <v>554</v>
      </c>
      <c r="AP261" s="3" t="s">
        <v>555</v>
      </c>
    </row>
    <row r="262" spans="1:52" x14ac:dyDescent="0.25">
      <c r="A262" s="165" t="s">
        <v>42</v>
      </c>
      <c r="B262" s="181" t="s">
        <v>157</v>
      </c>
      <c r="C262" s="177" t="s">
        <v>158</v>
      </c>
      <c r="D262" s="200" t="s">
        <v>563</v>
      </c>
      <c r="E262" s="42" t="s">
        <v>564</v>
      </c>
      <c r="F262" s="158" t="s">
        <v>97</v>
      </c>
      <c r="G262" s="158" t="s">
        <v>86</v>
      </c>
      <c r="H262" s="158" t="s">
        <v>68</v>
      </c>
      <c r="I262" s="158" t="s">
        <v>203</v>
      </c>
      <c r="J262" s="158">
        <v>12</v>
      </c>
      <c r="K262" s="158">
        <f t="shared" si="58"/>
        <v>12</v>
      </c>
      <c r="L262" s="158"/>
      <c r="M262" s="158" t="s">
        <v>52</v>
      </c>
      <c r="N262" s="158">
        <v>60.7</v>
      </c>
      <c r="O262" s="158" t="s">
        <v>55</v>
      </c>
      <c r="P262" s="190" t="s">
        <v>261</v>
      </c>
      <c r="Q262" s="158">
        <f t="shared" si="63"/>
        <v>4.3336403292709917</v>
      </c>
      <c r="R262" s="158" t="s">
        <v>55</v>
      </c>
      <c r="S262" s="158">
        <v>893</v>
      </c>
      <c r="T262" s="158" t="s">
        <v>55</v>
      </c>
      <c r="U262" s="12" t="s">
        <v>232</v>
      </c>
      <c r="V262" s="158">
        <f t="shared" si="61"/>
        <v>63.755202867199266</v>
      </c>
      <c r="W262" s="158" t="s">
        <v>55</v>
      </c>
      <c r="X262" s="158">
        <f t="shared" si="62"/>
        <v>14.711696869851728</v>
      </c>
      <c r="Y262" s="158" t="s">
        <v>55</v>
      </c>
      <c r="Z262" s="158">
        <v>7.14</v>
      </c>
      <c r="AA262" s="158" t="s">
        <v>56</v>
      </c>
      <c r="AB262" s="158">
        <v>4</v>
      </c>
      <c r="AC262" s="158" t="s">
        <v>154</v>
      </c>
      <c r="AD262" s="158" t="s">
        <v>75</v>
      </c>
      <c r="AE262" s="158" t="s">
        <v>58</v>
      </c>
      <c r="AF262" s="158" t="s">
        <v>77</v>
      </c>
      <c r="AG262" s="158" t="s">
        <v>209</v>
      </c>
      <c r="AH262" s="158" t="s">
        <v>60</v>
      </c>
      <c r="AI262" s="158" t="s">
        <v>553</v>
      </c>
      <c r="AJ262" s="158" t="s">
        <v>174</v>
      </c>
      <c r="AK262" s="158" t="s">
        <v>55</v>
      </c>
      <c r="AL262" s="158"/>
      <c r="AM262" s="158">
        <v>60</v>
      </c>
      <c r="AN262" s="158">
        <v>18</v>
      </c>
      <c r="AO262" s="158" t="s">
        <v>554</v>
      </c>
      <c r="AP262" s="3" t="s">
        <v>555</v>
      </c>
    </row>
    <row r="263" spans="1:52" x14ac:dyDescent="0.25">
      <c r="A263" s="165" t="s">
        <v>42</v>
      </c>
      <c r="B263" s="181" t="s">
        <v>157</v>
      </c>
      <c r="C263" s="177" t="s">
        <v>158</v>
      </c>
      <c r="D263" s="167" t="s">
        <v>565</v>
      </c>
      <c r="E263" s="38" t="s">
        <v>566</v>
      </c>
      <c r="F263" s="158" t="s">
        <v>108</v>
      </c>
      <c r="G263" s="158" t="s">
        <v>86</v>
      </c>
      <c r="H263" s="158" t="s">
        <v>68</v>
      </c>
      <c r="I263" s="158" t="s">
        <v>203</v>
      </c>
      <c r="J263" s="158">
        <v>13</v>
      </c>
      <c r="K263" s="158">
        <f t="shared" si="58"/>
        <v>13</v>
      </c>
      <c r="L263" s="158"/>
      <c r="M263" s="158" t="s">
        <v>52</v>
      </c>
      <c r="N263" s="158">
        <v>27.2</v>
      </c>
      <c r="O263" s="158" t="s">
        <v>55</v>
      </c>
      <c r="P263" s="190" t="s">
        <v>261</v>
      </c>
      <c r="Q263" s="158">
        <f t="shared" si="63"/>
        <v>1.9419277916996864</v>
      </c>
      <c r="R263" s="158" t="s">
        <v>55</v>
      </c>
      <c r="S263" s="158">
        <v>246</v>
      </c>
      <c r="T263" s="158" t="s">
        <v>55</v>
      </c>
      <c r="U263" s="12" t="s">
        <v>232</v>
      </c>
      <c r="V263" s="158">
        <f t="shared" si="61"/>
        <v>17.563023410225107</v>
      </c>
      <c r="W263" s="158" t="s">
        <v>55</v>
      </c>
      <c r="X263" s="158">
        <f t="shared" si="62"/>
        <v>9.0441176470588243</v>
      </c>
      <c r="Y263" s="158" t="s">
        <v>55</v>
      </c>
      <c r="Z263" s="158">
        <v>7.14</v>
      </c>
      <c r="AA263" s="158" t="s">
        <v>56</v>
      </c>
      <c r="AB263" s="158">
        <v>4</v>
      </c>
      <c r="AC263" s="158" t="s">
        <v>154</v>
      </c>
      <c r="AD263" s="158" t="s">
        <v>75</v>
      </c>
      <c r="AE263" s="158" t="s">
        <v>58</v>
      </c>
      <c r="AF263" s="158" t="s">
        <v>77</v>
      </c>
      <c r="AG263" s="158" t="s">
        <v>209</v>
      </c>
      <c r="AH263" s="158" t="s">
        <v>60</v>
      </c>
      <c r="AI263" s="158" t="s">
        <v>553</v>
      </c>
      <c r="AJ263" s="158" t="s">
        <v>174</v>
      </c>
      <c r="AK263" s="158" t="s">
        <v>55</v>
      </c>
      <c r="AL263" s="158"/>
      <c r="AM263" s="158">
        <v>60</v>
      </c>
      <c r="AN263" s="158">
        <v>18</v>
      </c>
      <c r="AO263" s="158" t="s">
        <v>554</v>
      </c>
      <c r="AP263" s="3" t="s">
        <v>555</v>
      </c>
    </row>
    <row r="264" spans="1:52" x14ac:dyDescent="0.25">
      <c r="A264" s="165" t="s">
        <v>42</v>
      </c>
      <c r="B264" s="181" t="s">
        <v>157</v>
      </c>
      <c r="C264" s="177" t="s">
        <v>158</v>
      </c>
      <c r="D264" s="166" t="s">
        <v>567</v>
      </c>
      <c r="E264" s="42" t="s">
        <v>568</v>
      </c>
      <c r="F264" s="158" t="s">
        <v>97</v>
      </c>
      <c r="G264" s="158" t="s">
        <v>86</v>
      </c>
      <c r="H264" s="158" t="s">
        <v>68</v>
      </c>
      <c r="I264" s="158" t="s">
        <v>87</v>
      </c>
      <c r="J264" s="158">
        <v>8</v>
      </c>
      <c r="K264" s="158">
        <f t="shared" si="58"/>
        <v>8</v>
      </c>
      <c r="L264" s="158"/>
      <c r="M264" s="158" t="s">
        <v>52</v>
      </c>
      <c r="N264" s="158">
        <v>31.2</v>
      </c>
      <c r="O264" s="158" t="s">
        <v>55</v>
      </c>
      <c r="P264" s="190" t="s">
        <v>261</v>
      </c>
      <c r="Q264" s="158">
        <f t="shared" si="63"/>
        <v>2.227505408126111</v>
      </c>
      <c r="R264" s="158" t="s">
        <v>55</v>
      </c>
      <c r="S264" s="158">
        <v>144</v>
      </c>
      <c r="T264" s="158" t="s">
        <v>55</v>
      </c>
      <c r="U264" s="12" t="s">
        <v>232</v>
      </c>
      <c r="V264" s="158">
        <f t="shared" si="61"/>
        <v>10.280794191351282</v>
      </c>
      <c r="W264" s="158" t="s">
        <v>55</v>
      </c>
      <c r="X264" s="158">
        <f t="shared" si="62"/>
        <v>4.6153846153846159</v>
      </c>
      <c r="Y264" s="158" t="s">
        <v>55</v>
      </c>
      <c r="Z264" s="158">
        <v>7.14</v>
      </c>
      <c r="AA264" s="158" t="s">
        <v>56</v>
      </c>
      <c r="AB264" s="158">
        <v>4</v>
      </c>
      <c r="AC264" s="158" t="s">
        <v>154</v>
      </c>
      <c r="AD264" s="158" t="s">
        <v>75</v>
      </c>
      <c r="AE264" s="158" t="s">
        <v>58</v>
      </c>
      <c r="AF264" s="158" t="s">
        <v>77</v>
      </c>
      <c r="AG264" s="158" t="s">
        <v>209</v>
      </c>
      <c r="AH264" s="158" t="s">
        <v>60</v>
      </c>
      <c r="AI264" s="158" t="s">
        <v>553</v>
      </c>
      <c r="AJ264" s="158" t="s">
        <v>174</v>
      </c>
      <c r="AK264" s="158" t="s">
        <v>55</v>
      </c>
      <c r="AL264" s="158"/>
      <c r="AM264" s="158">
        <v>60</v>
      </c>
      <c r="AN264" s="158">
        <v>18</v>
      </c>
      <c r="AO264" s="158" t="s">
        <v>554</v>
      </c>
      <c r="AP264" s="3" t="s">
        <v>555</v>
      </c>
    </row>
    <row r="265" spans="1:52" x14ac:dyDescent="0.25">
      <c r="A265" s="165" t="s">
        <v>42</v>
      </c>
      <c r="B265" s="181" t="s">
        <v>157</v>
      </c>
      <c r="C265" s="183" t="s">
        <v>569</v>
      </c>
      <c r="D265" s="184" t="s">
        <v>570</v>
      </c>
      <c r="E265" s="42" t="s">
        <v>571</v>
      </c>
      <c r="F265" s="158" t="s">
        <v>97</v>
      </c>
      <c r="G265" s="158" t="s">
        <v>86</v>
      </c>
      <c r="H265" s="158" t="s">
        <v>68</v>
      </c>
      <c r="I265" s="158" t="s">
        <v>87</v>
      </c>
      <c r="J265" s="158">
        <v>6</v>
      </c>
      <c r="K265" s="158">
        <f t="shared" si="58"/>
        <v>6</v>
      </c>
      <c r="L265" s="158"/>
      <c r="M265" s="158" t="s">
        <v>52</v>
      </c>
      <c r="N265" s="158">
        <v>96.9</v>
      </c>
      <c r="O265" s="158" t="s">
        <v>55</v>
      </c>
      <c r="P265" s="190" t="s">
        <v>261</v>
      </c>
      <c r="Q265" s="158">
        <f t="shared" ref="Q265:Q277" si="64">N265/14.0067</f>
        <v>6.9181177579301334</v>
      </c>
      <c r="R265" s="158" t="s">
        <v>55</v>
      </c>
      <c r="S265" s="158">
        <v>831</v>
      </c>
      <c r="T265" s="158" t="s">
        <v>55</v>
      </c>
      <c r="U265" s="12" t="s">
        <v>232</v>
      </c>
      <c r="V265" s="158">
        <f t="shared" si="61"/>
        <v>59.328749812589685</v>
      </c>
      <c r="W265" s="158" t="s">
        <v>55</v>
      </c>
      <c r="X265" s="158">
        <f t="shared" si="62"/>
        <v>8.575851393188854</v>
      </c>
      <c r="Y265" s="158" t="s">
        <v>55</v>
      </c>
      <c r="Z265" s="158">
        <v>7.14</v>
      </c>
      <c r="AA265" s="158" t="s">
        <v>56</v>
      </c>
      <c r="AB265" s="158">
        <v>4</v>
      </c>
      <c r="AC265" s="158" t="s">
        <v>154</v>
      </c>
      <c r="AD265" s="158" t="s">
        <v>75</v>
      </c>
      <c r="AE265" s="158" t="s">
        <v>58</v>
      </c>
      <c r="AF265" s="158" t="s">
        <v>77</v>
      </c>
      <c r="AG265" s="158" t="s">
        <v>209</v>
      </c>
      <c r="AH265" s="158" t="s">
        <v>60</v>
      </c>
      <c r="AI265" s="158" t="s">
        <v>553</v>
      </c>
      <c r="AJ265" s="158" t="s">
        <v>174</v>
      </c>
      <c r="AK265" s="158" t="s">
        <v>55</v>
      </c>
      <c r="AL265" s="158"/>
      <c r="AM265" s="158">
        <v>60</v>
      </c>
      <c r="AN265" s="158">
        <v>18</v>
      </c>
      <c r="AO265" s="158" t="s">
        <v>554</v>
      </c>
      <c r="AP265" s="3" t="s">
        <v>555</v>
      </c>
    </row>
    <row r="266" spans="1:52" x14ac:dyDescent="0.25">
      <c r="A266" s="165" t="s">
        <v>42</v>
      </c>
      <c r="B266" s="166" t="s">
        <v>119</v>
      </c>
      <c r="C266" s="72" t="s">
        <v>120</v>
      </c>
      <c r="D266" s="189" t="s">
        <v>161</v>
      </c>
      <c r="E266" s="41" t="s">
        <v>427</v>
      </c>
      <c r="F266" s="158" t="s">
        <v>73</v>
      </c>
      <c r="G266" t="s">
        <v>228</v>
      </c>
      <c r="H266" s="158" t="s">
        <v>49</v>
      </c>
      <c r="I266" s="158" t="s">
        <v>87</v>
      </c>
      <c r="J266" s="158">
        <v>8</v>
      </c>
      <c r="K266" s="158">
        <f t="shared" si="58"/>
        <v>8</v>
      </c>
      <c r="L266" s="158"/>
      <c r="M266" s="158" t="s">
        <v>52</v>
      </c>
      <c r="N266" s="158">
        <v>23.6</v>
      </c>
      <c r="O266" s="158" t="s">
        <v>55</v>
      </c>
      <c r="P266" s="190" t="s">
        <v>261</v>
      </c>
      <c r="Q266" s="158">
        <f t="shared" si="64"/>
        <v>1.6849079369159046</v>
      </c>
      <c r="R266" s="158" t="s">
        <v>55</v>
      </c>
      <c r="S266" s="158">
        <v>13.2</v>
      </c>
      <c r="T266" s="158" t="s">
        <v>55</v>
      </c>
      <c r="U266" s="12" t="s">
        <v>232</v>
      </c>
      <c r="V266" s="158">
        <f t="shared" si="61"/>
        <v>0.94240613420720076</v>
      </c>
      <c r="W266" s="158" t="s">
        <v>55</v>
      </c>
      <c r="X266" s="158">
        <f t="shared" si="62"/>
        <v>0.55932203389830504</v>
      </c>
      <c r="Y266" s="158" t="s">
        <v>55</v>
      </c>
      <c r="Z266" s="158">
        <v>7.14</v>
      </c>
      <c r="AA266" s="158" t="s">
        <v>56</v>
      </c>
      <c r="AB266" s="158">
        <v>4</v>
      </c>
      <c r="AC266" s="158" t="s">
        <v>154</v>
      </c>
      <c r="AD266" s="158" t="s">
        <v>75</v>
      </c>
      <c r="AE266" s="158" t="s">
        <v>58</v>
      </c>
      <c r="AF266" s="158" t="s">
        <v>77</v>
      </c>
      <c r="AG266" s="158" t="s">
        <v>209</v>
      </c>
      <c r="AH266" s="158" t="s">
        <v>60</v>
      </c>
      <c r="AI266" s="158" t="s">
        <v>553</v>
      </c>
      <c r="AJ266" s="158" t="s">
        <v>174</v>
      </c>
      <c r="AK266" s="158" t="s">
        <v>55</v>
      </c>
      <c r="AL266" s="158"/>
      <c r="AM266" s="158">
        <v>60</v>
      </c>
      <c r="AN266" s="158">
        <v>18</v>
      </c>
      <c r="AO266" s="158" t="s">
        <v>554</v>
      </c>
      <c r="AP266" s="3" t="s">
        <v>555</v>
      </c>
    </row>
    <row r="267" spans="1:52" x14ac:dyDescent="0.25">
      <c r="A267" s="165" t="s">
        <v>42</v>
      </c>
      <c r="B267" s="166" t="s">
        <v>119</v>
      </c>
      <c r="C267" s="72" t="s">
        <v>120</v>
      </c>
      <c r="D267" s="189" t="s">
        <v>161</v>
      </c>
      <c r="E267" s="41" t="s">
        <v>427</v>
      </c>
      <c r="F267" s="158" t="s">
        <v>73</v>
      </c>
      <c r="G267" t="s">
        <v>228</v>
      </c>
      <c r="H267" s="158" t="s">
        <v>49</v>
      </c>
      <c r="I267" s="158" t="s">
        <v>191</v>
      </c>
      <c r="J267" s="158">
        <v>13</v>
      </c>
      <c r="K267" s="158">
        <f t="shared" si="58"/>
        <v>13</v>
      </c>
      <c r="L267" s="158"/>
      <c r="M267" s="158" t="s">
        <v>52</v>
      </c>
      <c r="N267" s="158">
        <v>49</v>
      </c>
      <c r="O267" s="158" t="s">
        <v>55</v>
      </c>
      <c r="P267" s="190" t="s">
        <v>261</v>
      </c>
      <c r="Q267" s="158">
        <f t="shared" si="64"/>
        <v>3.4983258012237002</v>
      </c>
      <c r="R267" s="158" t="s">
        <v>55</v>
      </c>
      <c r="S267" s="158">
        <v>64.900000000000006</v>
      </c>
      <c r="T267" s="158" t="s">
        <v>55</v>
      </c>
      <c r="U267" s="12" t="s">
        <v>232</v>
      </c>
      <c r="V267" s="158">
        <f t="shared" si="61"/>
        <v>4.633496826518738</v>
      </c>
      <c r="W267" s="158" t="s">
        <v>55</v>
      </c>
      <c r="X267" s="158">
        <f t="shared" si="62"/>
        <v>1.3244897959183675</v>
      </c>
      <c r="Y267" s="158" t="s">
        <v>55</v>
      </c>
      <c r="Z267" s="158">
        <v>7.14</v>
      </c>
      <c r="AA267" s="158" t="s">
        <v>56</v>
      </c>
      <c r="AB267" s="158">
        <v>4</v>
      </c>
      <c r="AC267" s="158" t="s">
        <v>154</v>
      </c>
      <c r="AD267" s="158" t="s">
        <v>75</v>
      </c>
      <c r="AE267" s="158" t="s">
        <v>58</v>
      </c>
      <c r="AF267" s="158" t="s">
        <v>77</v>
      </c>
      <c r="AG267" s="158" t="s">
        <v>209</v>
      </c>
      <c r="AH267" s="158" t="s">
        <v>60</v>
      </c>
      <c r="AI267" s="158" t="s">
        <v>553</v>
      </c>
      <c r="AJ267" s="158" t="s">
        <v>174</v>
      </c>
      <c r="AK267" s="158" t="s">
        <v>55</v>
      </c>
      <c r="AL267" s="158"/>
      <c r="AM267" s="158">
        <v>60</v>
      </c>
      <c r="AN267" s="158">
        <v>18</v>
      </c>
      <c r="AO267" s="158" t="s">
        <v>554</v>
      </c>
      <c r="AP267" s="3" t="s">
        <v>555</v>
      </c>
    </row>
    <row r="268" spans="1:52" x14ac:dyDescent="0.25">
      <c r="A268" s="165" t="s">
        <v>42</v>
      </c>
      <c r="B268" s="166" t="s">
        <v>119</v>
      </c>
      <c r="C268" s="72" t="s">
        <v>120</v>
      </c>
      <c r="D268" s="189" t="s">
        <v>161</v>
      </c>
      <c r="E268" s="41" t="s">
        <v>427</v>
      </c>
      <c r="F268" s="158" t="s">
        <v>73</v>
      </c>
      <c r="G268" t="s">
        <v>228</v>
      </c>
      <c r="H268" s="158" t="s">
        <v>49</v>
      </c>
      <c r="I268" s="158" t="s">
        <v>203</v>
      </c>
      <c r="J268" s="158">
        <v>19</v>
      </c>
      <c r="K268" s="158">
        <f t="shared" si="58"/>
        <v>19</v>
      </c>
      <c r="L268" s="158"/>
      <c r="M268" s="158" t="s">
        <v>52</v>
      </c>
      <c r="N268" s="158">
        <v>430</v>
      </c>
      <c r="O268" s="158" t="s">
        <v>55</v>
      </c>
      <c r="P268" s="190" t="s">
        <v>261</v>
      </c>
      <c r="Q268" s="158">
        <f t="shared" si="64"/>
        <v>30.699593765840632</v>
      </c>
      <c r="R268" s="158" t="s">
        <v>55</v>
      </c>
      <c r="S268" s="158">
        <v>284</v>
      </c>
      <c r="T268" s="158" t="s">
        <v>55</v>
      </c>
      <c r="U268" s="12" t="s">
        <v>232</v>
      </c>
      <c r="V268" s="158">
        <f t="shared" si="61"/>
        <v>20.276010766276137</v>
      </c>
      <c r="W268" s="158" t="s">
        <v>55</v>
      </c>
      <c r="X268" s="158">
        <f t="shared" si="62"/>
        <v>0.66046511627906968</v>
      </c>
      <c r="Y268" s="158" t="s">
        <v>55</v>
      </c>
      <c r="Z268" s="158">
        <v>7.14</v>
      </c>
      <c r="AA268" s="158" t="s">
        <v>56</v>
      </c>
      <c r="AB268" s="158">
        <v>4</v>
      </c>
      <c r="AC268" s="158" t="s">
        <v>154</v>
      </c>
      <c r="AD268" s="158" t="s">
        <v>75</v>
      </c>
      <c r="AE268" s="158" t="s">
        <v>58</v>
      </c>
      <c r="AF268" s="158" t="s">
        <v>77</v>
      </c>
      <c r="AG268" s="158" t="s">
        <v>209</v>
      </c>
      <c r="AH268" s="158" t="s">
        <v>60</v>
      </c>
      <c r="AI268" s="158" t="s">
        <v>553</v>
      </c>
      <c r="AJ268" s="158" t="s">
        <v>174</v>
      </c>
      <c r="AK268" s="158" t="s">
        <v>55</v>
      </c>
      <c r="AL268" s="158"/>
      <c r="AM268" s="158">
        <v>60</v>
      </c>
      <c r="AN268" s="158">
        <v>18</v>
      </c>
      <c r="AO268" s="158" t="s">
        <v>554</v>
      </c>
      <c r="AP268" s="3" t="s">
        <v>555</v>
      </c>
    </row>
    <row r="269" spans="1:52" x14ac:dyDescent="0.25">
      <c r="A269" s="165" t="s">
        <v>42</v>
      </c>
      <c r="B269" s="166" t="s">
        <v>119</v>
      </c>
      <c r="C269" s="72" t="s">
        <v>120</v>
      </c>
      <c r="D269" s="189" t="s">
        <v>161</v>
      </c>
      <c r="E269" s="41" t="s">
        <v>427</v>
      </c>
      <c r="F269" s="158" t="s">
        <v>73</v>
      </c>
      <c r="G269" t="s">
        <v>228</v>
      </c>
      <c r="H269" s="158" t="s">
        <v>49</v>
      </c>
      <c r="I269" s="158" t="s">
        <v>191</v>
      </c>
      <c r="J269" s="158">
        <v>13</v>
      </c>
      <c r="K269" s="158">
        <f t="shared" si="58"/>
        <v>13</v>
      </c>
      <c r="L269" s="158"/>
      <c r="M269" s="158" t="s">
        <v>52</v>
      </c>
      <c r="N269" s="158">
        <v>450</v>
      </c>
      <c r="O269" s="158" t="s">
        <v>55</v>
      </c>
      <c r="P269" s="190" t="s">
        <v>261</v>
      </c>
      <c r="Q269" s="158">
        <f t="shared" si="64"/>
        <v>32.127481847972753</v>
      </c>
      <c r="R269" s="158" t="s">
        <v>55</v>
      </c>
      <c r="S269" s="158">
        <v>290</v>
      </c>
      <c r="T269" s="158" t="s">
        <v>55</v>
      </c>
      <c r="U269" s="12" t="s">
        <v>232</v>
      </c>
      <c r="V269" s="158">
        <f t="shared" si="61"/>
        <v>20.704377190915775</v>
      </c>
      <c r="W269" s="158" t="s">
        <v>55</v>
      </c>
      <c r="X269" s="158">
        <f t="shared" si="62"/>
        <v>0.64444444444444449</v>
      </c>
      <c r="Y269" s="158" t="s">
        <v>55</v>
      </c>
      <c r="Z269" s="158">
        <v>7.14</v>
      </c>
      <c r="AA269" s="158" t="s">
        <v>56</v>
      </c>
      <c r="AB269" s="158">
        <v>4</v>
      </c>
      <c r="AC269" s="158" t="s">
        <v>154</v>
      </c>
      <c r="AD269" s="158" t="s">
        <v>75</v>
      </c>
      <c r="AE269" s="158" t="s">
        <v>58</v>
      </c>
      <c r="AF269" s="158" t="s">
        <v>77</v>
      </c>
      <c r="AG269" s="158" t="s">
        <v>209</v>
      </c>
      <c r="AH269" s="158" t="s">
        <v>60</v>
      </c>
      <c r="AI269" s="158" t="s">
        <v>553</v>
      </c>
      <c r="AJ269" s="158" t="s">
        <v>174</v>
      </c>
      <c r="AK269" s="158" t="s">
        <v>55</v>
      </c>
      <c r="AL269" s="158"/>
      <c r="AM269" s="158">
        <v>60</v>
      </c>
      <c r="AN269" s="158">
        <v>18</v>
      </c>
      <c r="AO269" s="158" t="s">
        <v>554</v>
      </c>
      <c r="AP269" s="3" t="s">
        <v>555</v>
      </c>
      <c r="AZ269" s="1"/>
    </row>
    <row r="270" spans="1:52" x14ac:dyDescent="0.25">
      <c r="A270" s="165" t="s">
        <v>42</v>
      </c>
      <c r="B270" s="166" t="s">
        <v>119</v>
      </c>
      <c r="C270" s="72" t="s">
        <v>120</v>
      </c>
      <c r="D270" s="189" t="s">
        <v>161</v>
      </c>
      <c r="E270" s="41" t="s">
        <v>427</v>
      </c>
      <c r="F270" s="158" t="s">
        <v>73</v>
      </c>
      <c r="G270" t="s">
        <v>228</v>
      </c>
      <c r="H270" s="158" t="s">
        <v>49</v>
      </c>
      <c r="I270" s="158" t="s">
        <v>87</v>
      </c>
      <c r="J270" s="158">
        <v>3</v>
      </c>
      <c r="K270" s="158">
        <f t="shared" si="58"/>
        <v>3</v>
      </c>
      <c r="L270" s="158"/>
      <c r="M270" s="158" t="s">
        <v>52</v>
      </c>
      <c r="N270" s="158">
        <v>3792</v>
      </c>
      <c r="O270" s="158" t="s">
        <v>55</v>
      </c>
      <c r="P270" s="190" t="s">
        <v>261</v>
      </c>
      <c r="Q270" s="158">
        <f t="shared" si="64"/>
        <v>270.72758037225043</v>
      </c>
      <c r="R270" s="158" t="s">
        <v>55</v>
      </c>
      <c r="S270" s="158">
        <v>945</v>
      </c>
      <c r="T270" s="158" t="s">
        <v>55</v>
      </c>
      <c r="U270" s="12" t="s">
        <v>232</v>
      </c>
      <c r="V270" s="158">
        <f t="shared" si="61"/>
        <v>67.467711880742783</v>
      </c>
      <c r="W270" s="158" t="s">
        <v>55</v>
      </c>
      <c r="X270" s="158">
        <f t="shared" si="62"/>
        <v>0.24920886075949364</v>
      </c>
      <c r="Y270" s="158" t="s">
        <v>55</v>
      </c>
      <c r="Z270" s="158">
        <v>7.14</v>
      </c>
      <c r="AA270" s="158" t="s">
        <v>56</v>
      </c>
      <c r="AB270" s="158">
        <v>4</v>
      </c>
      <c r="AC270" s="158" t="s">
        <v>154</v>
      </c>
      <c r="AD270" s="158" t="s">
        <v>75</v>
      </c>
      <c r="AE270" s="158" t="s">
        <v>58</v>
      </c>
      <c r="AF270" s="158" t="s">
        <v>77</v>
      </c>
      <c r="AG270" s="158" t="s">
        <v>209</v>
      </c>
      <c r="AH270" s="158" t="s">
        <v>60</v>
      </c>
      <c r="AI270" s="158" t="s">
        <v>553</v>
      </c>
      <c r="AJ270" s="158" t="s">
        <v>174</v>
      </c>
      <c r="AK270" s="158" t="s">
        <v>55</v>
      </c>
      <c r="AL270" s="158"/>
      <c r="AM270" s="158">
        <v>60</v>
      </c>
      <c r="AN270" s="158">
        <v>18</v>
      </c>
      <c r="AO270" s="158" t="s">
        <v>554</v>
      </c>
      <c r="AP270" s="3" t="s">
        <v>555</v>
      </c>
    </row>
    <row r="271" spans="1:52" x14ac:dyDescent="0.25">
      <c r="A271" s="165" t="s">
        <v>42</v>
      </c>
      <c r="B271" s="166" t="s">
        <v>119</v>
      </c>
      <c r="C271" s="72" t="s">
        <v>120</v>
      </c>
      <c r="D271" s="189" t="s">
        <v>161</v>
      </c>
      <c r="E271" s="41" t="s">
        <v>427</v>
      </c>
      <c r="F271" s="158" t="s">
        <v>73</v>
      </c>
      <c r="G271" s="158" t="s">
        <v>572</v>
      </c>
      <c r="H271" s="158" t="s">
        <v>49</v>
      </c>
      <c r="I271" s="158" t="s">
        <v>203</v>
      </c>
      <c r="J271" s="158">
        <v>19</v>
      </c>
      <c r="K271" s="158">
        <f t="shared" si="58"/>
        <v>19</v>
      </c>
      <c r="L271" s="158"/>
      <c r="M271" s="158" t="s">
        <v>52</v>
      </c>
      <c r="N271" s="158">
        <v>2160</v>
      </c>
      <c r="O271" s="158" t="s">
        <v>55</v>
      </c>
      <c r="P271" s="190" t="s">
        <v>261</v>
      </c>
      <c r="Q271" s="158">
        <f t="shared" si="64"/>
        <v>154.21191287026923</v>
      </c>
      <c r="R271" s="158" t="s">
        <v>55</v>
      </c>
      <c r="S271" s="158">
        <v>222</v>
      </c>
      <c r="T271" s="158" t="s">
        <v>55</v>
      </c>
      <c r="U271" s="12" t="s">
        <v>232</v>
      </c>
      <c r="V271" s="158">
        <f t="shared" si="61"/>
        <v>15.849557711666559</v>
      </c>
      <c r="W271" s="158" t="s">
        <v>55</v>
      </c>
      <c r="X271" s="158">
        <f t="shared" si="62"/>
        <v>0.10277777777777777</v>
      </c>
      <c r="Y271" s="158" t="s">
        <v>55</v>
      </c>
      <c r="Z271" s="158">
        <v>7.14</v>
      </c>
      <c r="AA271" s="158" t="s">
        <v>56</v>
      </c>
      <c r="AB271" s="158">
        <v>4</v>
      </c>
      <c r="AC271" s="158" t="s">
        <v>154</v>
      </c>
      <c r="AD271" s="158" t="s">
        <v>75</v>
      </c>
      <c r="AE271" s="158" t="s">
        <v>58</v>
      </c>
      <c r="AF271" s="158" t="s">
        <v>77</v>
      </c>
      <c r="AG271" s="158" t="s">
        <v>209</v>
      </c>
      <c r="AH271" s="158" t="s">
        <v>60</v>
      </c>
      <c r="AI271" s="158" t="s">
        <v>553</v>
      </c>
      <c r="AJ271" s="158" t="s">
        <v>174</v>
      </c>
      <c r="AK271" s="158" t="s">
        <v>55</v>
      </c>
      <c r="AL271" s="158"/>
      <c r="AM271" s="158">
        <v>60</v>
      </c>
      <c r="AN271" s="158">
        <v>18</v>
      </c>
      <c r="AO271" s="158" t="s">
        <v>554</v>
      </c>
      <c r="AP271" s="3" t="s">
        <v>555</v>
      </c>
    </row>
    <row r="272" spans="1:52" x14ac:dyDescent="0.25">
      <c r="A272" s="165" t="s">
        <v>42</v>
      </c>
      <c r="B272" s="166" t="s">
        <v>119</v>
      </c>
      <c r="C272" s="72" t="s">
        <v>120</v>
      </c>
      <c r="D272" s="189" t="s">
        <v>161</v>
      </c>
      <c r="E272" s="41" t="s">
        <v>427</v>
      </c>
      <c r="F272" s="158" t="s">
        <v>73</v>
      </c>
      <c r="G272" s="158" t="s">
        <v>573</v>
      </c>
      <c r="H272" s="158" t="s">
        <v>49</v>
      </c>
      <c r="I272" s="158" t="s">
        <v>203</v>
      </c>
      <c r="J272" s="158">
        <v>19</v>
      </c>
      <c r="K272" s="158">
        <f t="shared" si="58"/>
        <v>19</v>
      </c>
      <c r="L272" s="158"/>
      <c r="M272" s="158" t="s">
        <v>52</v>
      </c>
      <c r="N272" s="158">
        <v>112</v>
      </c>
      <c r="O272" s="158" t="s">
        <v>55</v>
      </c>
      <c r="P272" s="190" t="s">
        <v>261</v>
      </c>
      <c r="Q272" s="158">
        <f t="shared" si="64"/>
        <v>7.9961732599398854</v>
      </c>
      <c r="R272" s="158" t="s">
        <v>55</v>
      </c>
      <c r="S272" s="158">
        <v>14.1</v>
      </c>
      <c r="T272" s="158" t="s">
        <v>55</v>
      </c>
      <c r="U272" s="12" t="s">
        <v>232</v>
      </c>
      <c r="V272" s="158">
        <f t="shared" si="61"/>
        <v>1.0066610979031463</v>
      </c>
      <c r="W272" s="158" t="s">
        <v>55</v>
      </c>
      <c r="X272" s="158">
        <f t="shared" si="62"/>
        <v>0.12589285714285714</v>
      </c>
      <c r="Y272" s="158" t="s">
        <v>55</v>
      </c>
      <c r="Z272" s="158">
        <v>7.14</v>
      </c>
      <c r="AA272" s="158" t="s">
        <v>56</v>
      </c>
      <c r="AB272" s="158">
        <v>4</v>
      </c>
      <c r="AC272" s="158" t="s">
        <v>154</v>
      </c>
      <c r="AD272" s="158" t="s">
        <v>75</v>
      </c>
      <c r="AE272" s="158" t="s">
        <v>58</v>
      </c>
      <c r="AF272" s="158" t="s">
        <v>77</v>
      </c>
      <c r="AG272" s="158" t="s">
        <v>209</v>
      </c>
      <c r="AH272" s="158" t="s">
        <v>60</v>
      </c>
      <c r="AI272" s="158" t="s">
        <v>553</v>
      </c>
      <c r="AJ272" s="158" t="s">
        <v>174</v>
      </c>
      <c r="AK272" s="158" t="s">
        <v>55</v>
      </c>
      <c r="AL272" s="158"/>
      <c r="AM272" s="158">
        <v>60</v>
      </c>
      <c r="AN272" s="158">
        <v>18</v>
      </c>
      <c r="AO272" s="158" t="s">
        <v>554</v>
      </c>
      <c r="AP272" s="3" t="s">
        <v>555</v>
      </c>
    </row>
    <row r="273" spans="1:42" x14ac:dyDescent="0.25">
      <c r="A273" s="159" t="s">
        <v>80</v>
      </c>
      <c r="B273" s="168" t="s">
        <v>199</v>
      </c>
      <c r="C273" s="170" t="s">
        <v>574</v>
      </c>
      <c r="D273" s="201" t="s">
        <v>575</v>
      </c>
      <c r="E273" s="49" t="s">
        <v>576</v>
      </c>
      <c r="F273" s="158" t="s">
        <v>97</v>
      </c>
      <c r="G273" s="158" t="s">
        <v>181</v>
      </c>
      <c r="H273" s="158" t="s">
        <v>49</v>
      </c>
      <c r="I273" s="158" t="s">
        <v>203</v>
      </c>
      <c r="J273" s="158">
        <v>14</v>
      </c>
      <c r="K273" s="158">
        <f t="shared" si="58"/>
        <v>14</v>
      </c>
      <c r="L273" s="158"/>
      <c r="M273" s="158" t="s">
        <v>52</v>
      </c>
      <c r="N273" s="158">
        <v>57.9</v>
      </c>
      <c r="O273" s="158" t="s">
        <v>55</v>
      </c>
      <c r="P273" s="190" t="s">
        <v>261</v>
      </c>
      <c r="Q273" s="158">
        <f t="shared" si="64"/>
        <v>4.1337359977724946</v>
      </c>
      <c r="R273" s="158" t="s">
        <v>55</v>
      </c>
      <c r="S273" s="158">
        <v>9.1999999999999993</v>
      </c>
      <c r="T273" s="158" t="s">
        <v>55</v>
      </c>
      <c r="U273" s="12" t="s">
        <v>232</v>
      </c>
      <c r="V273" s="158">
        <f t="shared" si="61"/>
        <v>0.65682851778077622</v>
      </c>
      <c r="W273" s="158" t="s">
        <v>55</v>
      </c>
      <c r="X273" s="158">
        <f t="shared" si="62"/>
        <v>0.15889464594127803</v>
      </c>
      <c r="Y273" s="158" t="s">
        <v>55</v>
      </c>
      <c r="Z273" s="158">
        <v>7.14</v>
      </c>
      <c r="AA273" s="158" t="s">
        <v>56</v>
      </c>
      <c r="AB273" s="158">
        <v>4</v>
      </c>
      <c r="AC273" s="158" t="s">
        <v>154</v>
      </c>
      <c r="AD273" s="158" t="s">
        <v>75</v>
      </c>
      <c r="AE273" s="158" t="s">
        <v>58</v>
      </c>
      <c r="AF273" s="158" t="s">
        <v>77</v>
      </c>
      <c r="AG273" s="158" t="s">
        <v>209</v>
      </c>
      <c r="AH273" s="158" t="s">
        <v>60</v>
      </c>
      <c r="AI273" s="158" t="s">
        <v>553</v>
      </c>
      <c r="AJ273" s="158" t="s">
        <v>174</v>
      </c>
      <c r="AK273" s="158" t="s">
        <v>55</v>
      </c>
      <c r="AL273" s="158"/>
      <c r="AM273" s="158">
        <v>60</v>
      </c>
      <c r="AN273" s="158">
        <v>18</v>
      </c>
      <c r="AO273" s="158" t="s">
        <v>554</v>
      </c>
      <c r="AP273" s="3" t="s">
        <v>555</v>
      </c>
    </row>
    <row r="274" spans="1:42" x14ac:dyDescent="0.25">
      <c r="A274" s="159" t="s">
        <v>80</v>
      </c>
      <c r="B274" s="168" t="s">
        <v>199</v>
      </c>
      <c r="C274" s="170" t="s">
        <v>574</v>
      </c>
      <c r="D274" s="201" t="s">
        <v>575</v>
      </c>
      <c r="E274" s="49" t="s">
        <v>576</v>
      </c>
      <c r="F274" s="158" t="s">
        <v>97</v>
      </c>
      <c r="G274" s="158" t="s">
        <v>181</v>
      </c>
      <c r="H274" s="158" t="s">
        <v>49</v>
      </c>
      <c r="I274" s="158" t="s">
        <v>191</v>
      </c>
      <c r="J274" s="158">
        <v>13</v>
      </c>
      <c r="K274" s="158">
        <f t="shared" si="58"/>
        <v>13</v>
      </c>
      <c r="L274" s="158"/>
      <c r="M274" s="158" t="s">
        <v>52</v>
      </c>
      <c r="N274" s="158">
        <v>370</v>
      </c>
      <c r="O274" s="158" t="s">
        <v>55</v>
      </c>
      <c r="P274" s="190" t="s">
        <v>261</v>
      </c>
      <c r="Q274" s="158">
        <f t="shared" si="64"/>
        <v>26.415929519444266</v>
      </c>
      <c r="R274" s="158" t="s">
        <v>55</v>
      </c>
      <c r="S274" s="158">
        <v>80.099999999999994</v>
      </c>
      <c r="T274" s="158" t="s">
        <v>55</v>
      </c>
      <c r="U274" s="12" t="s">
        <v>232</v>
      </c>
      <c r="V274" s="158">
        <f t="shared" si="61"/>
        <v>5.7186917689391503</v>
      </c>
      <c r="W274" s="158" t="s">
        <v>55</v>
      </c>
      <c r="X274" s="158">
        <f t="shared" si="62"/>
        <v>0.21648648648648647</v>
      </c>
      <c r="Y274" s="158" t="s">
        <v>55</v>
      </c>
      <c r="Z274" s="158">
        <v>7.14</v>
      </c>
      <c r="AA274" s="158" t="s">
        <v>56</v>
      </c>
      <c r="AB274" s="158">
        <v>4</v>
      </c>
      <c r="AC274" s="158" t="s">
        <v>154</v>
      </c>
      <c r="AD274" s="158" t="s">
        <v>75</v>
      </c>
      <c r="AE274" s="158" t="s">
        <v>58</v>
      </c>
      <c r="AF274" s="158" t="s">
        <v>77</v>
      </c>
      <c r="AG274" s="158" t="s">
        <v>209</v>
      </c>
      <c r="AH274" s="158" t="s">
        <v>60</v>
      </c>
      <c r="AI274" s="158" t="s">
        <v>553</v>
      </c>
      <c r="AJ274" s="158" t="s">
        <v>174</v>
      </c>
      <c r="AK274" s="158" t="s">
        <v>55</v>
      </c>
      <c r="AL274" s="158"/>
      <c r="AM274" s="158">
        <v>60</v>
      </c>
      <c r="AN274" s="158">
        <v>18</v>
      </c>
      <c r="AO274" s="158" t="s">
        <v>554</v>
      </c>
      <c r="AP274" s="3" t="s">
        <v>555</v>
      </c>
    </row>
    <row r="275" spans="1:42" x14ac:dyDescent="0.25">
      <c r="A275" s="159" t="s">
        <v>80</v>
      </c>
      <c r="B275" s="168" t="s">
        <v>199</v>
      </c>
      <c r="C275" s="170" t="s">
        <v>574</v>
      </c>
      <c r="D275" s="201" t="s">
        <v>575</v>
      </c>
      <c r="E275" s="49" t="s">
        <v>576</v>
      </c>
      <c r="F275" s="158" t="s">
        <v>97</v>
      </c>
      <c r="G275" s="158" t="s">
        <v>181</v>
      </c>
      <c r="H275" s="158" t="s">
        <v>49</v>
      </c>
      <c r="I275" s="158" t="s">
        <v>87</v>
      </c>
      <c r="J275" s="158">
        <v>2</v>
      </c>
      <c r="K275" s="158">
        <f t="shared" si="58"/>
        <v>2</v>
      </c>
      <c r="L275" s="158"/>
      <c r="M275" s="158" t="s">
        <v>52</v>
      </c>
      <c r="N275" s="158">
        <v>1232</v>
      </c>
      <c r="O275" s="158" t="s">
        <v>55</v>
      </c>
      <c r="P275" s="190" t="s">
        <v>261</v>
      </c>
      <c r="Q275" s="158">
        <f t="shared" si="64"/>
        <v>87.957905859338737</v>
      </c>
      <c r="R275" s="158" t="s">
        <v>55</v>
      </c>
      <c r="S275" s="158">
        <v>108</v>
      </c>
      <c r="T275" s="158" t="s">
        <v>55</v>
      </c>
      <c r="U275" s="12" t="s">
        <v>232</v>
      </c>
      <c r="V275" s="158">
        <f t="shared" si="61"/>
        <v>7.7105956435134608</v>
      </c>
      <c r="W275" s="158" t="s">
        <v>55</v>
      </c>
      <c r="X275" s="158">
        <f t="shared" si="62"/>
        <v>8.7662337662337664E-2</v>
      </c>
      <c r="Y275" s="158" t="s">
        <v>55</v>
      </c>
      <c r="Z275" s="158">
        <v>7.14</v>
      </c>
      <c r="AA275" s="158" t="s">
        <v>56</v>
      </c>
      <c r="AB275" s="158">
        <v>4</v>
      </c>
      <c r="AC275" s="158" t="s">
        <v>154</v>
      </c>
      <c r="AD275" s="158" t="s">
        <v>75</v>
      </c>
      <c r="AE275" s="158" t="s">
        <v>58</v>
      </c>
      <c r="AF275" s="158" t="s">
        <v>77</v>
      </c>
      <c r="AG275" s="158" t="s">
        <v>209</v>
      </c>
      <c r="AH275" s="158" t="s">
        <v>60</v>
      </c>
      <c r="AI275" s="158" t="s">
        <v>553</v>
      </c>
      <c r="AJ275" s="158" t="s">
        <v>174</v>
      </c>
      <c r="AK275" s="158" t="s">
        <v>55</v>
      </c>
      <c r="AL275" s="158"/>
      <c r="AM275" s="158">
        <v>60</v>
      </c>
      <c r="AN275" s="158">
        <v>18</v>
      </c>
      <c r="AO275" s="158" t="s">
        <v>554</v>
      </c>
      <c r="AP275" s="3" t="s">
        <v>555</v>
      </c>
    </row>
    <row r="276" spans="1:42" x14ac:dyDescent="0.25">
      <c r="A276" s="159" t="s">
        <v>80</v>
      </c>
      <c r="B276" s="168" t="s">
        <v>199</v>
      </c>
      <c r="C276" s="169" t="s">
        <v>136</v>
      </c>
      <c r="D276" s="168" t="s">
        <v>577</v>
      </c>
      <c r="E276" s="49" t="s">
        <v>578</v>
      </c>
      <c r="F276" s="158" t="s">
        <v>97</v>
      </c>
      <c r="G276" s="158" t="s">
        <v>181</v>
      </c>
      <c r="H276" s="158" t="s">
        <v>49</v>
      </c>
      <c r="I276" s="158" t="s">
        <v>191</v>
      </c>
      <c r="J276" s="158">
        <v>14</v>
      </c>
      <c r="K276" s="158">
        <f t="shared" si="58"/>
        <v>14</v>
      </c>
      <c r="L276" s="158"/>
      <c r="M276" s="158" t="s">
        <v>52</v>
      </c>
      <c r="N276" s="158">
        <v>129</v>
      </c>
      <c r="O276" s="158" t="s">
        <v>55</v>
      </c>
      <c r="P276" s="190" t="s">
        <v>261</v>
      </c>
      <c r="Q276" s="158">
        <f t="shared" si="64"/>
        <v>9.2098781297521892</v>
      </c>
      <c r="R276" s="158" t="s">
        <v>55</v>
      </c>
      <c r="S276" s="158">
        <v>23.7</v>
      </c>
      <c r="T276" s="158" t="s">
        <v>55</v>
      </c>
      <c r="U276" s="12" t="s">
        <v>232</v>
      </c>
      <c r="V276" s="158">
        <f t="shared" si="61"/>
        <v>1.692047377326565</v>
      </c>
      <c r="W276" s="158" t="s">
        <v>55</v>
      </c>
      <c r="X276" s="158">
        <f t="shared" si="62"/>
        <v>0.18372093023255814</v>
      </c>
      <c r="Y276" s="158" t="s">
        <v>55</v>
      </c>
      <c r="Z276" s="158">
        <v>7.14</v>
      </c>
      <c r="AA276" s="158" t="s">
        <v>56</v>
      </c>
      <c r="AB276" s="158">
        <v>4</v>
      </c>
      <c r="AC276" s="158" t="s">
        <v>154</v>
      </c>
      <c r="AD276" s="158" t="s">
        <v>75</v>
      </c>
      <c r="AE276" s="158" t="s">
        <v>58</v>
      </c>
      <c r="AF276" s="158" t="s">
        <v>77</v>
      </c>
      <c r="AG276" s="158" t="s">
        <v>209</v>
      </c>
      <c r="AH276" s="158" t="s">
        <v>60</v>
      </c>
      <c r="AI276" s="158" t="s">
        <v>553</v>
      </c>
      <c r="AJ276" s="158" t="s">
        <v>174</v>
      </c>
      <c r="AK276" s="158" t="s">
        <v>55</v>
      </c>
      <c r="AL276" s="158"/>
      <c r="AM276" s="158">
        <v>60</v>
      </c>
      <c r="AN276" s="158">
        <v>18</v>
      </c>
      <c r="AO276" s="158" t="s">
        <v>554</v>
      </c>
      <c r="AP276" s="3" t="s">
        <v>555</v>
      </c>
    </row>
    <row r="277" spans="1:42" x14ac:dyDescent="0.25">
      <c r="A277" s="165" t="s">
        <v>42</v>
      </c>
      <c r="B277" s="182" t="s">
        <v>69</v>
      </c>
      <c r="C277" s="202" t="s">
        <v>579</v>
      </c>
      <c r="D277" s="189" t="s">
        <v>580</v>
      </c>
      <c r="E277" s="38" t="s">
        <v>581</v>
      </c>
      <c r="F277" s="158" t="s">
        <v>97</v>
      </c>
      <c r="G277" s="158" t="s">
        <v>86</v>
      </c>
      <c r="H277" s="158" t="s">
        <v>68</v>
      </c>
      <c r="I277" s="158" t="s">
        <v>203</v>
      </c>
      <c r="J277" s="158">
        <v>12</v>
      </c>
      <c r="K277" s="158">
        <f t="shared" si="58"/>
        <v>12</v>
      </c>
      <c r="L277" s="158"/>
      <c r="M277" s="158" t="s">
        <v>52</v>
      </c>
      <c r="N277" s="158">
        <v>8.4</v>
      </c>
      <c r="O277" s="158" t="s">
        <v>55</v>
      </c>
      <c r="P277" s="190" t="s">
        <v>261</v>
      </c>
      <c r="Q277" s="158">
        <f t="shared" si="64"/>
        <v>0.59971299449549142</v>
      </c>
      <c r="R277" s="158" t="s">
        <v>55</v>
      </c>
      <c r="S277" s="158">
        <v>92.8</v>
      </c>
      <c r="T277" s="158" t="s">
        <v>55</v>
      </c>
      <c r="U277" s="12" t="s">
        <v>232</v>
      </c>
      <c r="V277" s="158">
        <f t="shared" si="61"/>
        <v>6.6254007010930476</v>
      </c>
      <c r="W277" s="158" t="s">
        <v>55</v>
      </c>
      <c r="X277" s="158">
        <f t="shared" si="62"/>
        <v>11.047619047619047</v>
      </c>
      <c r="Y277" s="158" t="s">
        <v>55</v>
      </c>
      <c r="Z277" s="158">
        <v>7.14</v>
      </c>
      <c r="AA277" s="158" t="s">
        <v>56</v>
      </c>
      <c r="AB277" s="158">
        <v>4</v>
      </c>
      <c r="AC277" s="158" t="s">
        <v>154</v>
      </c>
      <c r="AD277" s="158" t="s">
        <v>75</v>
      </c>
      <c r="AE277" s="158" t="s">
        <v>58</v>
      </c>
      <c r="AF277" s="158" t="s">
        <v>77</v>
      </c>
      <c r="AG277" s="158" t="s">
        <v>209</v>
      </c>
      <c r="AH277" s="158" t="s">
        <v>60</v>
      </c>
      <c r="AI277" s="158" t="s">
        <v>553</v>
      </c>
      <c r="AJ277" s="158" t="s">
        <v>174</v>
      </c>
      <c r="AK277" s="158" t="s">
        <v>55</v>
      </c>
      <c r="AL277" s="158"/>
      <c r="AM277" s="158">
        <v>60</v>
      </c>
      <c r="AN277" s="158">
        <v>18</v>
      </c>
      <c r="AO277" s="158" t="s">
        <v>554</v>
      </c>
      <c r="AP277" s="3" t="s">
        <v>555</v>
      </c>
    </row>
    <row r="278" spans="1:42" x14ac:dyDescent="0.25">
      <c r="A278" s="172" t="s">
        <v>109</v>
      </c>
      <c r="B278" s="173" t="s">
        <v>147</v>
      </c>
      <c r="C278" s="163" t="s">
        <v>151</v>
      </c>
      <c r="D278" s="176" t="s">
        <v>152</v>
      </c>
      <c r="E278" s="69" t="s">
        <v>331</v>
      </c>
      <c r="F278" s="158" t="s">
        <v>85</v>
      </c>
      <c r="G278" s="158" t="s">
        <v>86</v>
      </c>
      <c r="H278" s="158" t="s">
        <v>68</v>
      </c>
      <c r="I278" s="158" t="s">
        <v>87</v>
      </c>
      <c r="J278" s="158">
        <v>9</v>
      </c>
      <c r="K278" s="158">
        <f t="shared" si="58"/>
        <v>9</v>
      </c>
      <c r="L278" s="158"/>
      <c r="M278" s="158" t="s">
        <v>52</v>
      </c>
      <c r="N278" s="158">
        <v>24.2</v>
      </c>
      <c r="O278" s="158" t="s">
        <v>55</v>
      </c>
      <c r="P278" s="190" t="s">
        <v>261</v>
      </c>
      <c r="Q278" s="158">
        <f>(N278/14.0067)</f>
        <v>1.727744579379868</v>
      </c>
      <c r="R278" s="158" t="s">
        <v>55</v>
      </c>
      <c r="S278" s="158">
        <v>389</v>
      </c>
      <c r="T278" s="158" t="s">
        <v>55</v>
      </c>
      <c r="U278" s="12" t="s">
        <v>232</v>
      </c>
      <c r="V278" s="158">
        <f t="shared" si="61"/>
        <v>27.772423197469781</v>
      </c>
      <c r="W278" s="158" t="s">
        <v>55</v>
      </c>
      <c r="X278" s="158">
        <f t="shared" si="62"/>
        <v>16.074380165289256</v>
      </c>
      <c r="Y278" s="158" t="s">
        <v>55</v>
      </c>
      <c r="Z278" s="158">
        <v>7.14</v>
      </c>
      <c r="AA278" s="158" t="s">
        <v>56</v>
      </c>
      <c r="AB278" s="158">
        <v>4</v>
      </c>
      <c r="AC278" s="158" t="s">
        <v>154</v>
      </c>
      <c r="AD278" s="203" t="s">
        <v>55</v>
      </c>
      <c r="AE278" s="158" t="s">
        <v>58</v>
      </c>
      <c r="AF278" s="158" t="s">
        <v>77</v>
      </c>
      <c r="AG278" s="158" t="s">
        <v>209</v>
      </c>
      <c r="AH278" s="158" t="s">
        <v>60</v>
      </c>
      <c r="AI278" s="158" t="s">
        <v>553</v>
      </c>
      <c r="AJ278" s="158" t="s">
        <v>174</v>
      </c>
      <c r="AK278" s="158" t="s">
        <v>55</v>
      </c>
      <c r="AL278" s="158"/>
      <c r="AM278" s="158">
        <v>60</v>
      </c>
      <c r="AN278" s="158">
        <v>18</v>
      </c>
      <c r="AO278" s="158" t="s">
        <v>554</v>
      </c>
      <c r="AP278" s="3" t="s">
        <v>555</v>
      </c>
    </row>
    <row r="279" spans="1:42" x14ac:dyDescent="0.25">
      <c r="A279" s="159" t="s">
        <v>80</v>
      </c>
      <c r="B279" s="178" t="s">
        <v>167</v>
      </c>
      <c r="C279" s="179" t="s">
        <v>168</v>
      </c>
      <c r="D279" s="180" t="s">
        <v>511</v>
      </c>
      <c r="E279" s="99" t="s">
        <v>582</v>
      </c>
      <c r="F279" s="158" t="s">
        <v>97</v>
      </c>
      <c r="G279" s="158" t="s">
        <v>181</v>
      </c>
      <c r="H279" s="158" t="s">
        <v>49</v>
      </c>
      <c r="I279" s="158" t="s">
        <v>207</v>
      </c>
      <c r="J279" s="158">
        <v>25</v>
      </c>
      <c r="K279" s="158">
        <f t="shared" si="58"/>
        <v>25</v>
      </c>
      <c r="L279" s="158" t="s">
        <v>336</v>
      </c>
      <c r="M279" s="158" t="s">
        <v>52</v>
      </c>
      <c r="N279" s="158">
        <v>27.5</v>
      </c>
      <c r="O279" s="158" t="s">
        <v>55</v>
      </c>
      <c r="P279" s="158" t="s">
        <v>53</v>
      </c>
      <c r="Q279" s="158">
        <f t="shared" ref="Q279:R282" si="65">N279</f>
        <v>27.5</v>
      </c>
      <c r="R279" s="158" t="str">
        <f t="shared" si="65"/>
        <v>NA</v>
      </c>
      <c r="S279" s="158">
        <v>6.6</v>
      </c>
      <c r="T279" s="158" t="s">
        <v>55</v>
      </c>
      <c r="U279" t="s">
        <v>54</v>
      </c>
      <c r="V279" s="158">
        <f t="shared" ref="V279:W282" si="66">S279</f>
        <v>6.6</v>
      </c>
      <c r="W279" s="158" t="str">
        <f t="shared" si="66"/>
        <v>NA</v>
      </c>
      <c r="X279" s="158">
        <f t="shared" si="62"/>
        <v>0.24</v>
      </c>
      <c r="Y279" s="158" t="s">
        <v>55</v>
      </c>
      <c r="Z279" s="158">
        <v>100</v>
      </c>
      <c r="AA279" s="158" t="s">
        <v>56</v>
      </c>
      <c r="AB279" s="158">
        <v>6</v>
      </c>
      <c r="AC279" s="158" t="s">
        <v>154</v>
      </c>
      <c r="AD279" s="158" t="s">
        <v>172</v>
      </c>
      <c r="AE279" s="158" t="s">
        <v>58</v>
      </c>
      <c r="AF279" s="158" t="s">
        <v>77</v>
      </c>
      <c r="AG279" s="158" t="s">
        <v>209</v>
      </c>
      <c r="AH279" s="158" t="s">
        <v>60</v>
      </c>
      <c r="AI279" s="158">
        <v>30</v>
      </c>
      <c r="AJ279" s="158" t="s">
        <v>61</v>
      </c>
      <c r="AK279" s="158">
        <v>50</v>
      </c>
      <c r="AL279" s="158"/>
      <c r="AM279" s="158">
        <v>22</v>
      </c>
      <c r="AN279" s="158">
        <v>113</v>
      </c>
      <c r="AO279" s="4" t="s">
        <v>583</v>
      </c>
      <c r="AP279" s="8" t="s">
        <v>584</v>
      </c>
    </row>
    <row r="280" spans="1:42" x14ac:dyDescent="0.25">
      <c r="A280" s="159" t="s">
        <v>80</v>
      </c>
      <c r="B280" s="178" t="s">
        <v>167</v>
      </c>
      <c r="C280" s="179" t="s">
        <v>168</v>
      </c>
      <c r="D280" s="180" t="s">
        <v>511</v>
      </c>
      <c r="E280" s="154" t="s">
        <v>582</v>
      </c>
      <c r="F280" s="158" t="s">
        <v>97</v>
      </c>
      <c r="G280" s="158" t="s">
        <v>181</v>
      </c>
      <c r="H280" s="158" t="s">
        <v>49</v>
      </c>
      <c r="I280" s="158" t="s">
        <v>207</v>
      </c>
      <c r="J280" s="158">
        <v>25</v>
      </c>
      <c r="K280" s="158">
        <f t="shared" si="58"/>
        <v>25</v>
      </c>
      <c r="L280" s="158" t="s">
        <v>585</v>
      </c>
      <c r="M280" s="158" t="s">
        <v>52</v>
      </c>
      <c r="N280" s="158">
        <v>68.5</v>
      </c>
      <c r="O280" s="158" t="s">
        <v>55</v>
      </c>
      <c r="P280" s="158" t="s">
        <v>53</v>
      </c>
      <c r="Q280" s="158">
        <f t="shared" si="65"/>
        <v>68.5</v>
      </c>
      <c r="R280" s="158" t="str">
        <f t="shared" si="65"/>
        <v>NA</v>
      </c>
      <c r="S280" s="158">
        <v>15.5</v>
      </c>
      <c r="T280" s="158" t="s">
        <v>55</v>
      </c>
      <c r="U280" t="s">
        <v>54</v>
      </c>
      <c r="V280" s="158">
        <f t="shared" si="66"/>
        <v>15.5</v>
      </c>
      <c r="W280" s="158" t="str">
        <f t="shared" si="66"/>
        <v>NA</v>
      </c>
      <c r="X280" s="158">
        <f t="shared" si="62"/>
        <v>0.22627737226277372</v>
      </c>
      <c r="Y280" s="158" t="s">
        <v>55</v>
      </c>
      <c r="Z280" s="158">
        <v>100</v>
      </c>
      <c r="AA280" s="158" t="s">
        <v>56</v>
      </c>
      <c r="AB280" s="158">
        <v>6</v>
      </c>
      <c r="AC280" s="158" t="s">
        <v>154</v>
      </c>
      <c r="AD280" s="158" t="s">
        <v>172</v>
      </c>
      <c r="AE280" s="158" t="s">
        <v>58</v>
      </c>
      <c r="AF280" s="158" t="s">
        <v>77</v>
      </c>
      <c r="AG280" s="158" t="s">
        <v>209</v>
      </c>
      <c r="AH280" s="158" t="s">
        <v>60</v>
      </c>
      <c r="AI280" s="158">
        <v>30</v>
      </c>
      <c r="AJ280" s="158" t="s">
        <v>61</v>
      </c>
      <c r="AK280" s="158">
        <v>50</v>
      </c>
      <c r="AL280" s="158"/>
      <c r="AM280" s="158">
        <v>22</v>
      </c>
      <c r="AN280" s="158">
        <v>113</v>
      </c>
      <c r="AO280" s="4" t="s">
        <v>583</v>
      </c>
      <c r="AP280" s="8" t="s">
        <v>584</v>
      </c>
    </row>
    <row r="281" spans="1:42" x14ac:dyDescent="0.25">
      <c r="A281" s="159" t="s">
        <v>80</v>
      </c>
      <c r="B281" s="178" t="s">
        <v>167</v>
      </c>
      <c r="C281" s="179" t="s">
        <v>168</v>
      </c>
      <c r="D281" s="180" t="s">
        <v>511</v>
      </c>
      <c r="E281" s="99" t="s">
        <v>582</v>
      </c>
      <c r="F281" s="158" t="s">
        <v>97</v>
      </c>
      <c r="G281" s="158" t="s">
        <v>181</v>
      </c>
      <c r="H281" s="158" t="s">
        <v>49</v>
      </c>
      <c r="I281" s="158" t="s">
        <v>207</v>
      </c>
      <c r="J281" s="158">
        <v>25</v>
      </c>
      <c r="K281" s="158">
        <f t="shared" si="58"/>
        <v>25</v>
      </c>
      <c r="L281" s="204" t="s">
        <v>586</v>
      </c>
      <c r="M281" s="158" t="s">
        <v>52</v>
      </c>
      <c r="N281" s="158">
        <v>69.2</v>
      </c>
      <c r="O281" s="158" t="s">
        <v>55</v>
      </c>
      <c r="P281" s="158" t="s">
        <v>53</v>
      </c>
      <c r="Q281" s="158">
        <f t="shared" si="65"/>
        <v>69.2</v>
      </c>
      <c r="R281" s="158" t="str">
        <f t="shared" si="65"/>
        <v>NA</v>
      </c>
      <c r="S281" s="158">
        <v>26</v>
      </c>
      <c r="T281" s="158" t="s">
        <v>55</v>
      </c>
      <c r="U281" t="s">
        <v>54</v>
      </c>
      <c r="V281" s="158">
        <f t="shared" si="66"/>
        <v>26</v>
      </c>
      <c r="W281" s="158" t="str">
        <f t="shared" si="66"/>
        <v>NA</v>
      </c>
      <c r="X281" s="158">
        <f t="shared" si="62"/>
        <v>0.37572254335260113</v>
      </c>
      <c r="Y281" s="158" t="s">
        <v>55</v>
      </c>
      <c r="Z281" s="158">
        <v>100</v>
      </c>
      <c r="AA281" s="158" t="s">
        <v>56</v>
      </c>
      <c r="AB281" s="158">
        <v>6</v>
      </c>
      <c r="AC281" s="158" t="s">
        <v>154</v>
      </c>
      <c r="AD281" s="158" t="s">
        <v>172</v>
      </c>
      <c r="AE281" s="158" t="s">
        <v>58</v>
      </c>
      <c r="AF281" s="158" t="s">
        <v>77</v>
      </c>
      <c r="AG281" s="158" t="s">
        <v>209</v>
      </c>
      <c r="AH281" s="158" t="s">
        <v>60</v>
      </c>
      <c r="AI281" s="158">
        <v>30</v>
      </c>
      <c r="AJ281" s="158" t="s">
        <v>61</v>
      </c>
      <c r="AK281" s="158">
        <v>50</v>
      </c>
      <c r="AL281" s="158"/>
      <c r="AM281" s="158">
        <v>22</v>
      </c>
      <c r="AN281" s="158">
        <v>113</v>
      </c>
      <c r="AO281" s="4" t="s">
        <v>583</v>
      </c>
      <c r="AP281" s="8" t="s">
        <v>584</v>
      </c>
    </row>
    <row r="282" spans="1:42" x14ac:dyDescent="0.25">
      <c r="A282" s="159" t="s">
        <v>80</v>
      </c>
      <c r="B282" s="178" t="s">
        <v>167</v>
      </c>
      <c r="C282" s="179" t="s">
        <v>168</v>
      </c>
      <c r="D282" s="180" t="s">
        <v>511</v>
      </c>
      <c r="E282" s="99" t="s">
        <v>582</v>
      </c>
      <c r="F282" s="158" t="s">
        <v>97</v>
      </c>
      <c r="G282" s="158" t="s">
        <v>181</v>
      </c>
      <c r="H282" s="158" t="s">
        <v>49</v>
      </c>
      <c r="I282" s="158" t="s">
        <v>207</v>
      </c>
      <c r="J282" s="158">
        <v>25</v>
      </c>
      <c r="K282" s="158">
        <f t="shared" si="58"/>
        <v>25</v>
      </c>
      <c r="L282" s="158" t="s">
        <v>587</v>
      </c>
      <c r="M282" s="158" t="s">
        <v>52</v>
      </c>
      <c r="N282" s="158">
        <v>61.5</v>
      </c>
      <c r="O282" s="158">
        <v>6.26</v>
      </c>
      <c r="P282" s="158" t="s">
        <v>53</v>
      </c>
      <c r="Q282" s="158">
        <f t="shared" si="65"/>
        <v>61.5</v>
      </c>
      <c r="R282" s="158">
        <f t="shared" si="65"/>
        <v>6.26</v>
      </c>
      <c r="S282" s="158">
        <v>37.200000000000003</v>
      </c>
      <c r="T282" s="158">
        <v>1.85</v>
      </c>
      <c r="U282" t="s">
        <v>54</v>
      </c>
      <c r="V282" s="158">
        <f t="shared" si="66"/>
        <v>37.200000000000003</v>
      </c>
      <c r="W282" s="158">
        <f t="shared" si="66"/>
        <v>1.85</v>
      </c>
      <c r="X282" s="158">
        <f t="shared" si="62"/>
        <v>0.6048780487804879</v>
      </c>
      <c r="Y282" s="158" t="s">
        <v>55</v>
      </c>
      <c r="Z282" s="158">
        <v>100</v>
      </c>
      <c r="AA282" s="158" t="s">
        <v>56</v>
      </c>
      <c r="AB282" s="158">
        <v>6</v>
      </c>
      <c r="AC282" s="158" t="s">
        <v>154</v>
      </c>
      <c r="AD282" s="158" t="s">
        <v>172</v>
      </c>
      <c r="AE282" s="158" t="s">
        <v>58</v>
      </c>
      <c r="AF282" s="158" t="s">
        <v>77</v>
      </c>
      <c r="AG282" s="158" t="s">
        <v>209</v>
      </c>
      <c r="AH282" s="158" t="s">
        <v>60</v>
      </c>
      <c r="AI282" s="158">
        <v>30</v>
      </c>
      <c r="AJ282" s="158" t="s">
        <v>61</v>
      </c>
      <c r="AK282" s="158">
        <v>50</v>
      </c>
      <c r="AL282" s="158"/>
      <c r="AM282" s="158">
        <v>22</v>
      </c>
      <c r="AN282" s="158">
        <v>113</v>
      </c>
      <c r="AO282" s="4" t="s">
        <v>583</v>
      </c>
      <c r="AP282" s="8" t="s">
        <v>584</v>
      </c>
    </row>
    <row r="283" spans="1:42" x14ac:dyDescent="0.25">
      <c r="X283" s="158"/>
      <c r="Y283" s="158"/>
      <c r="Z283" s="158"/>
      <c r="AA283" s="158"/>
      <c r="AB283" s="158"/>
      <c r="AC283" s="158"/>
    </row>
    <row r="284" spans="1:42" x14ac:dyDescent="0.25">
      <c r="X284" s="158"/>
      <c r="Y284" s="158"/>
      <c r="Z284" s="158"/>
      <c r="AA284" s="158"/>
      <c r="AB284" s="158"/>
      <c r="AC284" s="158"/>
    </row>
    <row r="285" spans="1:42" x14ac:dyDescent="0.25">
      <c r="X285" s="158"/>
      <c r="Y285" s="158"/>
      <c r="Z285" s="158"/>
      <c r="AA285" s="158"/>
      <c r="AB285" s="158"/>
      <c r="AC285" s="158"/>
    </row>
    <row r="286" spans="1:42" x14ac:dyDescent="0.25">
      <c r="X286" s="158"/>
      <c r="Y286" s="158"/>
      <c r="Z286" s="158"/>
      <c r="AA286" s="158"/>
      <c r="AB286" s="158"/>
      <c r="AC286" s="158"/>
    </row>
    <row r="287" spans="1:42" x14ac:dyDescent="0.25">
      <c r="X287" s="158"/>
      <c r="Y287" s="158"/>
      <c r="Z287" s="158"/>
      <c r="AA287" s="158"/>
      <c r="AB287" s="158"/>
      <c r="AC287" s="158"/>
    </row>
    <row r="288" spans="1:42" x14ac:dyDescent="0.25">
      <c r="X288" s="158"/>
      <c r="Y288" s="158"/>
      <c r="Z288" s="158"/>
      <c r="AA288" s="158"/>
      <c r="AB288" s="158"/>
      <c r="AC288" s="158"/>
    </row>
    <row r="289" spans="24:29" x14ac:dyDescent="0.25">
      <c r="X289" s="158"/>
      <c r="Y289" s="158"/>
      <c r="Z289" s="158"/>
      <c r="AA289" s="158"/>
      <c r="AB289" s="158"/>
      <c r="AC289" s="158"/>
    </row>
    <row r="290" spans="24:29" x14ac:dyDescent="0.25">
      <c r="X290" s="158"/>
      <c r="Y290" s="158"/>
      <c r="Z290" s="158"/>
      <c r="AA290" s="158"/>
      <c r="AB290" s="158"/>
      <c r="AC290" s="158"/>
    </row>
    <row r="291" spans="24:29" x14ac:dyDescent="0.25">
      <c r="X291" s="158"/>
      <c r="Y291" s="158"/>
      <c r="Z291" s="158"/>
      <c r="AA291" s="158"/>
      <c r="AB291" s="158"/>
      <c r="AC291" s="158"/>
    </row>
    <row r="292" spans="24:29" x14ac:dyDescent="0.25">
      <c r="X292" s="158"/>
      <c r="Y292" s="158"/>
      <c r="Z292" s="158"/>
      <c r="AA292" s="158"/>
      <c r="AB292" s="158"/>
      <c r="AC292" s="158"/>
    </row>
    <row r="293" spans="24:29" x14ac:dyDescent="0.25">
      <c r="X293" s="158"/>
      <c r="Y293" s="158"/>
      <c r="Z293" s="158"/>
      <c r="AA293" s="158"/>
      <c r="AB293" s="158"/>
      <c r="AC293" s="158"/>
    </row>
    <row r="294" spans="24:29" x14ac:dyDescent="0.25">
      <c r="X294" s="158"/>
      <c r="Y294" s="158"/>
      <c r="Z294" s="158"/>
      <c r="AA294" s="158"/>
      <c r="AB294" s="158"/>
      <c r="AC294" s="158"/>
    </row>
    <row r="295" spans="24:29" x14ac:dyDescent="0.25">
      <c r="X295" s="158"/>
      <c r="Y295" s="158"/>
      <c r="Z295" s="158"/>
      <c r="AA295" s="158"/>
      <c r="AB295" s="158"/>
      <c r="AC295" s="158"/>
    </row>
    <row r="296" spans="24:29" x14ac:dyDescent="0.25">
      <c r="X296" s="158"/>
      <c r="Y296" s="158"/>
      <c r="Z296" s="158"/>
      <c r="AA296" s="158"/>
      <c r="AB296" s="158"/>
      <c r="AC296" s="158"/>
    </row>
    <row r="297" spans="24:29" x14ac:dyDescent="0.25">
      <c r="X297" s="158"/>
      <c r="Y297" s="158"/>
      <c r="Z297" s="158"/>
      <c r="AA297" s="158"/>
      <c r="AB297" s="158"/>
      <c r="AC297" s="158"/>
    </row>
    <row r="298" spans="24:29" x14ac:dyDescent="0.25">
      <c r="X298" s="158"/>
      <c r="Y298" s="158"/>
      <c r="Z298" s="158"/>
      <c r="AA298" s="158"/>
      <c r="AB298" s="158"/>
      <c r="AC298" s="158"/>
    </row>
    <row r="299" spans="24:29" x14ac:dyDescent="0.25">
      <c r="X299" s="158"/>
      <c r="Y299" s="158"/>
      <c r="Z299" s="158"/>
      <c r="AA299" s="158"/>
      <c r="AB299" s="158"/>
      <c r="AC299" s="158"/>
    </row>
    <row r="300" spans="24:29" x14ac:dyDescent="0.25">
      <c r="X300" s="158"/>
      <c r="Y300" s="158"/>
      <c r="Z300" s="158"/>
      <c r="AA300" s="158"/>
      <c r="AB300" s="158"/>
      <c r="AC300" s="158"/>
    </row>
    <row r="301" spans="24:29" x14ac:dyDescent="0.25">
      <c r="X301" s="158"/>
      <c r="Y301" s="158"/>
      <c r="Z301" s="158"/>
      <c r="AA301" s="158"/>
      <c r="AB301" s="158"/>
      <c r="AC301" s="158"/>
    </row>
    <row r="302" spans="24:29" x14ac:dyDescent="0.25">
      <c r="X302" s="158"/>
      <c r="Y302" s="158"/>
      <c r="Z302" s="158"/>
      <c r="AA302" s="158"/>
      <c r="AB302" s="158"/>
      <c r="AC302" s="158"/>
    </row>
    <row r="303" spans="24:29" x14ac:dyDescent="0.25">
      <c r="X303" s="158"/>
      <c r="Y303" s="158"/>
      <c r="Z303" s="158"/>
      <c r="AA303" s="158"/>
      <c r="AB303" s="158"/>
      <c r="AC303" s="158"/>
    </row>
    <row r="304" spans="24:29" x14ac:dyDescent="0.25">
      <c r="X304" s="158"/>
      <c r="Y304" s="158"/>
      <c r="Z304" s="158"/>
      <c r="AA304" s="158"/>
      <c r="AB304" s="158"/>
      <c r="AC304" s="158"/>
    </row>
    <row r="305" spans="24:29" x14ac:dyDescent="0.25">
      <c r="X305" s="158"/>
      <c r="Y305" s="158"/>
      <c r="Z305" s="158"/>
      <c r="AA305" s="158"/>
      <c r="AB305" s="158"/>
      <c r="AC305" s="158"/>
    </row>
    <row r="306" spans="24:29" x14ac:dyDescent="0.25">
      <c r="X306" s="158"/>
      <c r="Y306" s="158"/>
      <c r="Z306" s="158"/>
      <c r="AA306" s="158"/>
      <c r="AB306" s="158"/>
      <c r="AC306" s="158"/>
    </row>
    <row r="307" spans="24:29" x14ac:dyDescent="0.25">
      <c r="X307" s="158"/>
      <c r="Y307" s="158"/>
      <c r="Z307" s="158"/>
      <c r="AA307" s="158"/>
      <c r="AB307" s="158"/>
      <c r="AC307" s="158"/>
    </row>
    <row r="308" spans="24:29" x14ac:dyDescent="0.25">
      <c r="X308" s="158"/>
      <c r="Y308" s="158"/>
      <c r="Z308" s="158"/>
      <c r="AA308" s="158"/>
      <c r="AB308" s="158"/>
      <c r="AC308" s="158"/>
    </row>
    <row r="309" spans="24:29" x14ac:dyDescent="0.25">
      <c r="X309" s="158"/>
      <c r="Y309" s="158"/>
      <c r="Z309" s="158"/>
      <c r="AA309" s="158"/>
      <c r="AB309" s="158"/>
      <c r="AC309" s="158"/>
    </row>
    <row r="310" spans="24:29" x14ac:dyDescent="0.25">
      <c r="X310" s="158"/>
      <c r="Y310" s="158"/>
      <c r="Z310" s="158"/>
      <c r="AA310" s="158"/>
      <c r="AB310" s="158"/>
      <c r="AC310" s="158"/>
    </row>
    <row r="311" spans="24:29" x14ac:dyDescent="0.25">
      <c r="X311" s="158"/>
      <c r="Y311" s="158"/>
      <c r="Z311" s="158"/>
      <c r="AA311" s="158"/>
      <c r="AB311" s="158"/>
      <c r="AC311" s="158"/>
    </row>
    <row r="312" spans="24:29" x14ac:dyDescent="0.25">
      <c r="X312" s="158"/>
      <c r="Y312" s="158"/>
      <c r="Z312" s="158"/>
      <c r="AA312" s="158"/>
      <c r="AB312" s="158"/>
      <c r="AC312" s="158"/>
    </row>
    <row r="313" spans="24:29" x14ac:dyDescent="0.25">
      <c r="X313" s="158"/>
      <c r="Y313" s="158"/>
      <c r="Z313" s="158"/>
      <c r="AA313" s="158"/>
      <c r="AB313" s="158"/>
      <c r="AC313" s="158"/>
    </row>
    <row r="314" spans="24:29" x14ac:dyDescent="0.25">
      <c r="X314" s="158"/>
      <c r="Y314" s="158"/>
      <c r="Z314" s="158"/>
      <c r="AA314" s="158"/>
      <c r="AB314" s="158"/>
      <c r="AC314" s="158"/>
    </row>
    <row r="315" spans="24:29" x14ac:dyDescent="0.25">
      <c r="X315" s="158"/>
      <c r="Y315" s="158"/>
      <c r="Z315" s="158"/>
      <c r="AA315" s="158"/>
      <c r="AB315" s="158"/>
      <c r="AC315" s="158"/>
    </row>
    <row r="316" spans="24:29" x14ac:dyDescent="0.25">
      <c r="X316" s="158"/>
      <c r="Y316" s="158"/>
      <c r="Z316" s="158"/>
      <c r="AA316" s="158"/>
      <c r="AB316" s="158"/>
      <c r="AC316" s="158"/>
    </row>
    <row r="317" spans="24:29" x14ac:dyDescent="0.25">
      <c r="X317" s="158"/>
      <c r="Y317" s="158"/>
      <c r="Z317" s="158"/>
      <c r="AA317" s="158"/>
      <c r="AB317" s="158"/>
      <c r="AC317" s="158"/>
    </row>
    <row r="318" spans="24:29" x14ac:dyDescent="0.25">
      <c r="X318" s="158"/>
      <c r="Y318" s="158"/>
      <c r="Z318" s="158"/>
      <c r="AA318" s="158"/>
      <c r="AB318" s="158"/>
      <c r="AC318" s="158"/>
    </row>
    <row r="319" spans="24:29" x14ac:dyDescent="0.25">
      <c r="X319" s="158"/>
      <c r="Y319" s="158"/>
      <c r="Z319" s="158"/>
      <c r="AA319" s="158"/>
      <c r="AB319" s="158"/>
      <c r="AC319" s="158"/>
    </row>
    <row r="320" spans="24:29" x14ac:dyDescent="0.25">
      <c r="X320" s="158"/>
      <c r="Y320" s="158"/>
      <c r="Z320" s="158"/>
      <c r="AA320" s="158"/>
      <c r="AB320" s="158"/>
      <c r="AC320" s="158"/>
    </row>
    <row r="321" spans="24:29" x14ac:dyDescent="0.25">
      <c r="X321" s="158"/>
      <c r="Y321" s="158"/>
      <c r="Z321" s="158"/>
      <c r="AA321" s="158"/>
      <c r="AB321" s="158"/>
      <c r="AC321" s="158"/>
    </row>
    <row r="322" spans="24:29" x14ac:dyDescent="0.25">
      <c r="X322" s="158"/>
      <c r="Y322" s="158"/>
      <c r="Z322" s="158"/>
      <c r="AA322" s="158"/>
      <c r="AB322" s="158"/>
      <c r="AC322" s="158"/>
    </row>
    <row r="1048572" spans="40:40" x14ac:dyDescent="0.25">
      <c r="AN1048572" s="158"/>
    </row>
  </sheetData>
  <sortState xmlns:xlrd2="http://schemas.microsoft.com/office/spreadsheetml/2017/richdata2" ref="A2:AP322">
    <sortCondition ref="AO2:AO322"/>
    <sortCondition ref="B2:B322"/>
    <sortCondition ref="C2:C322"/>
    <sortCondition ref="D2:D322"/>
    <sortCondition ref="E2:E322"/>
    <sortCondition ref="F2:F322"/>
  </sortState>
  <dataValidations count="1">
    <dataValidation allowBlank="1" showInputMessage="1" showErrorMessage="1" sqref="F143:H143 G148:H156 G158:G161 F147:H147 F157:H157 D182:E185 A220:E220 C214 A192:E193 A191:B191 A213:A219 A254:D257 A221:C221 C228 A229:D230 A231:E232 A243:E246 A233:D236 A239:D242 D237:E238 A211:H212 C175:C185 A247:F247 A248:C249 G107 U124:W124 AE227:AG257 A253:F253 A250:F250 A251:E252 A172:A173 C172:C173 E233 AK143:AK158 AH143:AH150 G144:H146 AI143:AJ157 A194:C210 AD249:AD268 G112:J142 Q68:R81 Q66:Q67 AD185:AD193 AF197:AG201 L114:L142 P1:X29 A105:F119 S105:W123 A120:E171 S125:W142 F120:F142 Q84:R161 V227:W266 B215:C219 A174:E174 Q190:R215 Q227:R246 A222:B228 D222:E228 AO282 Q220:R223 V220:W223 AF214:AF226 A258:F266 AK219:AK222 AF264:AF266 AG258:AG263 A267:E268 A1:J29 L1:M29 AK177:AK180 AK201 Z185:AC266 B269:D274 AO277:AO278 Z269:AC276 A283:A1048576 A275:A278 AP87:AP88 A280:A281 X279:AB322 AC279:AC281 AC283:AC322 AP1 AH1:AO142 R30:R64 H30:J111 N1:O142 S30:X104 A30:G104 L30:L111 Q30:Q63 AP8:AP54 AP62:AP65 AP67:AP79 AP100:AP102 AP112:AP114 AP116 AP140:AP142 K1:K266 AE2:AG196 Z1:AD184 M30:M257 Y1:Y276 P30:P246 X105:X276 U143:U282 V143:W215 A175:A190 A237:B238" xr:uid="{8628D022-2D98-4DE0-A54D-BA9C4FE839D5}"/>
  </dataValidations>
  <hyperlinks>
    <hyperlink ref="AP75" r:id="rId1" xr:uid="{6249B606-8EE0-4839-AA53-6B650CB703A0}"/>
    <hyperlink ref="AP51" r:id="rId2" xr:uid="{C20EEC90-B562-4CA4-BE66-95CBBD7E5AEA}"/>
    <hyperlink ref="AP183" r:id="rId3" xr:uid="{CC2B78C9-A7A8-4F48-A0A6-249D671858A3}"/>
    <hyperlink ref="AP182" r:id="rId4" xr:uid="{B520E31E-CFF8-4DFC-B087-5850945F703A}"/>
    <hyperlink ref="AP237" r:id="rId5" xr:uid="{1323BFB6-7A4F-4105-964D-DF1C39FE7C83}"/>
    <hyperlink ref="AP87" r:id="rId6" xr:uid="{52938527-4E39-444F-8473-B5EB427E575A}"/>
    <hyperlink ref="AP178" r:id="rId7" xr:uid="{080B0496-CA28-4770-9A76-DE801B1FDD68}"/>
    <hyperlink ref="AP77" r:id="rId8" xr:uid="{58AC357B-3E4D-4F76-AC4F-FC97BFDCB8BA}"/>
    <hyperlink ref="AP100" r:id="rId9" xr:uid="{46874CDC-31F2-4324-A243-510410CA8C71}"/>
    <hyperlink ref="AP67" r:id="rId10" xr:uid="{41EE228F-EF53-402C-B294-DCC09CDF7AB4}"/>
    <hyperlink ref="AP147" r:id="rId11" xr:uid="{2D239C13-0EC6-8A45-9EAD-1C10AB3BCAB8}"/>
    <hyperlink ref="AP144" r:id="rId12" xr:uid="{CA3ADCD8-81C1-5D46-A8DA-2DBB99A2D0E9}"/>
    <hyperlink ref="AP146" r:id="rId13" xr:uid="{54008DF3-995C-B34D-9055-1AD7B5B8E5A6}"/>
    <hyperlink ref="AP143" r:id="rId14" xr:uid="{A10F1C40-831B-0245-B9C8-F6BAF14EAA70}"/>
    <hyperlink ref="AP141" r:id="rId15" xr:uid="{6181430A-9C5A-3143-9B73-7EDB0FF3D70F}"/>
    <hyperlink ref="AP142" r:id="rId16" xr:uid="{05902689-8F3C-0546-AFE6-1FC79668B030}"/>
    <hyperlink ref="AP63" r:id="rId17" xr:uid="{802F2446-B395-420C-A143-9E77E398F6F8}"/>
    <hyperlink ref="AP65" r:id="rId18" xr:uid="{7CCA010F-A8CF-4A29-9AA5-3B43E2EA3EAD}"/>
    <hyperlink ref="AP252" r:id="rId19" xr:uid="{D31EB2E0-4621-4A65-81D0-7967792B0755}"/>
    <hyperlink ref="AP112" r:id="rId20" xr:uid="{287E2676-6B65-4A57-9841-D636414C1383}"/>
    <hyperlink ref="AP114" r:id="rId21" xr:uid="{128FCE74-13EE-42C5-A5E6-2B06DFD98C8B}"/>
    <hyperlink ref="AP48:AP50" r:id="rId22" display="https://onlinelibrary.wiley.com/doi/epdf/10.1111/j.1529-8817.1978.tb00292.x" xr:uid="{5FD7D62F-83CB-4B67-B750-56EF5EED78DA}"/>
    <hyperlink ref="AP64" r:id="rId23" xr:uid="{E7D9D0A0-A860-43B5-8B89-A25B6BCE43EE}"/>
    <hyperlink ref="AP62" r:id="rId24" xr:uid="{76ABBC02-BAE5-4332-90E4-E5157F584ACF}"/>
    <hyperlink ref="AP152" r:id="rId25" xr:uid="{93E6FE0F-C78A-4B4A-84BE-CFC475A6B19F}"/>
    <hyperlink ref="AP223" r:id="rId26" xr:uid="{3FEFF780-4A8A-4F16-8F3E-66DA4FB8184A}"/>
    <hyperlink ref="AP175" r:id="rId27" xr:uid="{AC4C0DDC-57FD-47A5-8C4F-F98D13858FC1}"/>
    <hyperlink ref="AP176" r:id="rId28" xr:uid="{09A31C65-0E99-464F-A79D-A65BE2B8D4E0}"/>
    <hyperlink ref="AP32:AP34" r:id="rId29" display="https://doi.org/10.1111/j.1529-8817.2004.03157.x" xr:uid="{AC55F499-8038-49DD-B0E2-375FC6A50C2E}"/>
    <hyperlink ref="AP177" r:id="rId30" xr:uid="{28A3879C-584D-4FE1-B821-8AF206DB03CC}"/>
    <hyperlink ref="AP148" r:id="rId31" xr:uid="{B9C885AE-E364-47E1-B23A-FF6C1BEB9571}"/>
    <hyperlink ref="AP145" r:id="rId32" xr:uid="{40BF195F-02C6-4EEF-9195-A87D86069FBF}"/>
    <hyperlink ref="AP10" r:id="rId33" display="https://doi.org/10.1890/10-1374.1" xr:uid="{883ED9B2-7209-4428-8404-FD4ED3BAE543}"/>
    <hyperlink ref="AP39" r:id="rId34" xr:uid="{5B75CFD3-AE7F-45B6-87E7-5D35A9A9ED4F}"/>
    <hyperlink ref="AP50" r:id="rId35" xr:uid="{402E8C15-F84B-481D-B38C-86F887850ABD}"/>
    <hyperlink ref="AP35" r:id="rId36" xr:uid="{290CAE98-7E65-45A2-B892-90A46C24675E}"/>
    <hyperlink ref="AP40" r:id="rId37" xr:uid="{1F8F562D-FF21-4C61-A880-A99D6ABFC2BA}"/>
    <hyperlink ref="AP45" r:id="rId38" xr:uid="{69E788E0-1D0F-45C8-B53A-947B7A9EEE38}"/>
    <hyperlink ref="AP44" r:id="rId39" xr:uid="{9E503200-A6A0-4DD9-A1CB-6F2B26EEC354}"/>
    <hyperlink ref="AP47" r:id="rId40" xr:uid="{5AFDDF5B-84FD-4AF1-B894-4C796DCD213C}"/>
    <hyperlink ref="AP46" r:id="rId41" xr:uid="{52131DA3-133F-4B9F-8C13-C95ABF56C24A}"/>
    <hyperlink ref="AP36" r:id="rId42" xr:uid="{D68416DC-C1AB-4F16-A87F-87E3F6D994E2}"/>
    <hyperlink ref="AP37" r:id="rId43" xr:uid="{C48F6D62-BF67-4F43-8339-8D2A696525D9}"/>
    <hyperlink ref="AP48" r:id="rId44" xr:uid="{6C851354-72A3-429A-AE42-55439BD03D6E}"/>
    <hyperlink ref="AP38" r:id="rId45" xr:uid="{F81585BB-C4F9-4131-99C3-98D4C19A5412}"/>
    <hyperlink ref="AP34" r:id="rId46" xr:uid="{D1789FA1-BCEF-47E5-8701-C1C246841953}"/>
    <hyperlink ref="AP49" r:id="rId47" xr:uid="{AAB594F1-BDFB-42CC-9603-70A3AD321109}"/>
    <hyperlink ref="AP42" r:id="rId48" xr:uid="{07BF6B78-DA47-4D31-85AB-EBCB25AD3ED7}"/>
    <hyperlink ref="AP41" r:id="rId49" xr:uid="{55636786-204E-4841-9D43-A3862446F7FD}"/>
    <hyperlink ref="AP43" r:id="rId50" xr:uid="{9486A435-7031-44AB-B1F8-1013B5486C81}"/>
    <hyperlink ref="AP227" r:id="rId51" xr:uid="{42C38E84-9EAD-45C3-8595-F86EFB63B5FA}"/>
    <hyperlink ref="AP226" r:id="rId52" xr:uid="{173BF680-6FE3-49D0-8F1F-233B59641C5B}"/>
    <hyperlink ref="AP157" r:id="rId53" xr:uid="{07D5F570-69FC-40B1-94AC-1DC7C54045B5}"/>
    <hyperlink ref="AP73" r:id="rId54" xr:uid="{EC697635-0A41-46F6-9C2E-2F4D5A84781A}"/>
    <hyperlink ref="AP140" r:id="rId55" xr:uid="{81A88D15-6644-4A44-A188-90A502FB44FD}"/>
    <hyperlink ref="AP53" r:id="rId56" xr:uid="{CEC50F4C-2201-4D1C-9144-DD21D2077781}"/>
    <hyperlink ref="AP191" r:id="rId57" xr:uid="{975B1162-0159-433B-A90F-E65149B5293F}"/>
    <hyperlink ref="AP192" r:id="rId58" xr:uid="{DEA87E66-022C-492C-B9FF-16D1761978CF}"/>
    <hyperlink ref="AP194" r:id="rId59" xr:uid="{0961FEA8-E601-4087-B932-49C77E10EB4B}"/>
    <hyperlink ref="AP196" r:id="rId60" xr:uid="{F5466A24-0911-4178-A6EB-BFC959AEA866}"/>
    <hyperlink ref="AP197" r:id="rId61" xr:uid="{10304FAC-094F-402C-A8DF-3F6A226F7F9F}"/>
    <hyperlink ref="AP195" r:id="rId62" display="https://dl.nsf.gov.lk/items/9a592fe2-9fb8-409f-8730-10488d6d6c43" xr:uid="{8F88973D-3BC2-41AB-B31C-FAA245DF9233}"/>
    <hyperlink ref="AP198" r:id="rId63" display="https://dl.nsf.gov.lk/items/9a592fe2-9fb8-409f-8730-10488d6d6c43" xr:uid="{932183E0-3382-4536-8FE2-8C2DFEDC27A7}"/>
    <hyperlink ref="AP190" r:id="rId64" display="https://dl.nsf.gov.lk/items/9a592fe2-9fb8-409f-8730-10488d6d6c43" xr:uid="{6F079225-3E14-4666-A156-638FB0367C83}"/>
    <hyperlink ref="AP193" r:id="rId65" display="https://dl.nsf.gov.lk/items/9a592fe2-9fb8-409f-8730-10488d6d6c43" xr:uid="{92ACDC70-AE65-4614-BD7A-9393A0F7F8C3}"/>
    <hyperlink ref="AP232" r:id="rId66" xr:uid="{A2068EB8-3E08-419E-9EA8-19544EE95400}"/>
    <hyperlink ref="AP52" r:id="rId67" xr:uid="{B27A8022-7675-4447-A087-2217C9D2CC12}"/>
    <hyperlink ref="AP76" r:id="rId68" xr:uid="{D5A2DB3E-7ECA-4A98-BBFC-BD3A5BDBE11A}"/>
    <hyperlink ref="AP113" r:id="rId69" xr:uid="{42D933D3-0649-49A3-BEF5-B65294066E9F}"/>
    <hyperlink ref="AP279" r:id="rId70" xr:uid="{5FC6B48D-E8FD-40AA-981C-6DC7C7CC07AB}"/>
    <hyperlink ref="AP71" r:id="rId71" xr:uid="{141FB883-8A96-4C45-A7B0-2E86F978260C}"/>
    <hyperlink ref="AP168" r:id="rId72" xr:uid="{2CDBF5EA-7271-4F85-93CA-5B76A83331F8}"/>
    <hyperlink ref="AP169" r:id="rId73" xr:uid="{12EC5D74-211A-4B7A-843F-72C1CE6BF5FC}"/>
    <hyperlink ref="AP238" r:id="rId74" xr:uid="{762B4D44-BDC8-4507-B220-3AC0CC3B7B63}"/>
    <hyperlink ref="AP101" r:id="rId75" xr:uid="{BA339175-3ED9-4AA4-961D-0C4CF3F30D30}"/>
    <hyperlink ref="AP102" r:id="rId76" xr:uid="{FCDF54CD-285E-4F10-AD09-FFB450828598}"/>
    <hyperlink ref="AP8" r:id="rId77" xr:uid="{70E87BCA-B0C2-4E1B-93DC-20A0B1A5F676}"/>
    <hyperlink ref="AP149" r:id="rId78" xr:uid="{3976AA58-677C-4E6E-A568-6B44C5514807}"/>
    <hyperlink ref="AP150" r:id="rId79" xr:uid="{DA65997F-9E35-4A07-B0D3-4409F82DE0B6}"/>
    <hyperlink ref="AP151" r:id="rId80" xr:uid="{626F433D-6A09-4EE9-9168-C409E1EE237B}"/>
    <hyperlink ref="AP2" r:id="rId81" xr:uid="{9AB69F19-CA43-4527-88B1-63F98E963B64}"/>
    <hyperlink ref="AP3:AP7" r:id="rId82" display="10.1515/bot-2014-0070" xr:uid="{E8EE913F-503F-410F-BD27-78AB1FE4E4E2}"/>
    <hyperlink ref="AP9" r:id="rId83" xr:uid="{D7CEA22B-E4E8-4BCC-A709-8101B1F67D48}"/>
    <hyperlink ref="AP11:AP33" r:id="rId84" display="https://doi.org/10.1890/10-1374.1" xr:uid="{832A4284-1AE1-4A61-B7EA-6E1E2A30D593}"/>
    <hyperlink ref="AP54" r:id="rId85" xr:uid="{63AF7298-2906-4E15-B98B-482C7872008D}"/>
    <hyperlink ref="AP55" r:id="rId86" xr:uid="{0360578C-D4A5-4F3B-8796-A3B3B3DB1DA4}"/>
    <hyperlink ref="AP56:AP61" r:id="rId87" display="https://doi.org/10.1111/j.1529-8817.2007.00416.x" xr:uid="{8550FE92-4652-4F5B-AD90-BC4C052DB707}"/>
    <hyperlink ref="AP66" r:id="rId88" xr:uid="{87FD66B3-72D7-4CE2-B6CC-0FF7588E6D8B}"/>
    <hyperlink ref="AP68:AP70" r:id="rId89" display="https://doi.org/10.1007/BF00413924" xr:uid="{C6128A06-11C4-4E8F-8493-3D82B8B62F63}"/>
    <hyperlink ref="AP72" r:id="rId90" xr:uid="{8FCD116C-E254-44FC-800C-FFBEEE94B607}"/>
    <hyperlink ref="AP74" r:id="rId91" xr:uid="{D6E6C065-08EE-4293-971C-3CF1E4041F9E}"/>
    <hyperlink ref="AP78" r:id="rId92" xr:uid="{CDBF7383-EF8C-4F37-ACCF-0BB0FCE19F24}"/>
    <hyperlink ref="AP79" r:id="rId93" xr:uid="{B9E49AD3-160F-453A-BEF6-AD38EFADED23}"/>
    <hyperlink ref="AP80" r:id="rId94" xr:uid="{7A473F2C-AF26-4E16-9113-F3CC90E7F6FD}"/>
    <hyperlink ref="AP81" r:id="rId95" xr:uid="{F02F2BBB-E5D1-49F1-8E86-F12553D2C791}"/>
    <hyperlink ref="AP82" r:id="rId96" xr:uid="{6C9DC11A-A514-44AC-922A-A4CD72B3688E}"/>
    <hyperlink ref="AP83:AP86" r:id="rId97" display="https://doi.org/10.1111/j.1529-8817.1978.tb02467.x" xr:uid="{AE582DA6-3D46-41B4-A7CE-F2A7C9E4B883}"/>
    <hyperlink ref="AP88" r:id="rId98" xr:uid="{80A6F170-71B0-4313-9BD3-77CE444F3A39}"/>
    <hyperlink ref="AP89" r:id="rId99" xr:uid="{C9949A34-7D25-4CF5-9B07-1485AA0331CC}"/>
    <hyperlink ref="AP90" r:id="rId100" xr:uid="{D6A19FE3-76C4-4DC2-A314-95C4D2B93F9D}"/>
    <hyperlink ref="AP91:AP98" r:id="rId101" display="https://doi.org/10.1007/BF00428652" xr:uid="{80384831-E51A-4A2D-895A-3932D50E6A0C}"/>
    <hyperlink ref="AP99" r:id="rId102" xr:uid="{40B83CDE-94BF-4859-A43D-05CF452B8D6D}"/>
    <hyperlink ref="AP103" r:id="rId103" xr:uid="{9106881E-FF5B-4C6B-8908-FB5F9A05A22E}"/>
    <hyperlink ref="AP104:AP111" r:id="rId104" display="https://doi.org/10.1111/j.1529-8817.2008.00484.x" xr:uid="{A1C67189-80EE-40C6-BA37-F09AD1217985}"/>
    <hyperlink ref="AP115" r:id="rId105" xr:uid="{8D17353E-A2FF-490D-8057-AD975D102C16}"/>
    <hyperlink ref="AP116" r:id="rId106" xr:uid="{56FC2E3C-80C0-4F78-BB2A-3F935634CAB4}"/>
    <hyperlink ref="AP117" r:id="rId107" xr:uid="{E0EEFDC9-70F1-43F1-90CC-8A2A90207E0D}"/>
    <hyperlink ref="AP118:AP124" r:id="rId108" display="https://doi.org/10.1016/j.aquabot.2012.03.006" xr:uid="{5AC99A06-1C7E-4BA7-983F-C2B617D653D2}"/>
    <hyperlink ref="AP125" r:id="rId109" xr:uid="{F11C74DD-7436-476B-A2EA-5C4677A2B894}"/>
    <hyperlink ref="AP126:AP130" r:id="rId110" display="https://doi.org/10.1111/j.1529-8817.2004.03116.x" xr:uid="{587AE12F-863B-4980-A1C4-9B6BCC4BAF45}"/>
    <hyperlink ref="AP131" r:id="rId111" xr:uid="{0116D2E7-38E7-4DB9-997A-10FF2FA71BE7}"/>
    <hyperlink ref="AP132:AP139" r:id="rId112" display="https://doi.org/10.1016/j.aquabot.2011.09.004" xr:uid="{AB42AADB-0406-42B0-8D3E-34865A3918B2}"/>
    <hyperlink ref="AP153" r:id="rId113" xr:uid="{F3D558AC-0EE7-40A0-9E10-DCF241926B40}"/>
    <hyperlink ref="AP154" r:id="rId114" xr:uid="{10285390-7468-41C0-8B7D-2BA1CA3534D7}"/>
    <hyperlink ref="AP155" r:id="rId115" xr:uid="{BDBA2796-BBAE-47E8-8C1E-F1CB99EE2F81}"/>
    <hyperlink ref="AP156" r:id="rId116" xr:uid="{D65A4EC4-678E-422E-9C92-45AE5CF61BDE}"/>
    <hyperlink ref="AP158" r:id="rId117" xr:uid="{81C5CE5D-D8CA-4B1F-91E0-7B4D043535CC}"/>
    <hyperlink ref="AP170" r:id="rId118" xr:uid="{F61B8125-5FB5-4B0A-80DB-40CDF0B22B4F}"/>
    <hyperlink ref="AP171" r:id="rId119" xr:uid="{F8260D41-A375-4366-92F5-61FF450EC47D}"/>
    <hyperlink ref="AP172" r:id="rId120" xr:uid="{B5B02A55-D965-4EB8-A225-690B3B3E845B}"/>
    <hyperlink ref="AP173" r:id="rId121" xr:uid="{8AF4FAD5-899B-4927-853C-3FBEEFE3E4F7}"/>
    <hyperlink ref="AP174" r:id="rId122" xr:uid="{2B7F701C-C4FE-47BC-88DA-797230D4634D}"/>
    <hyperlink ref="AP186" r:id="rId123" xr:uid="{3FB60E87-5FCC-4CE2-85AE-A323A29A17FD}"/>
    <hyperlink ref="AP187" r:id="rId124" xr:uid="{E4535C9A-9C5F-4F20-A022-F0D8A69916A5}"/>
    <hyperlink ref="AP189" r:id="rId125" xr:uid="{3FDDCD68-AE2A-4C34-8ACF-F7ACC64BEF67}"/>
    <hyperlink ref="AP185" r:id="rId126" xr:uid="{26E791D1-E77C-4C78-A63D-2D76B1832014}"/>
    <hyperlink ref="AP159" r:id="rId127" xr:uid="{54483650-7974-4CF2-BEA2-36CA7B488743}"/>
    <hyperlink ref="AP160" r:id="rId128" xr:uid="{A8D3E462-E83B-4380-8D09-5475B15CCA49}"/>
    <hyperlink ref="AP161" r:id="rId129" xr:uid="{E68C070C-8575-4791-9E59-F44C4464ACBE}"/>
    <hyperlink ref="AP162" r:id="rId130" xr:uid="{E971D644-E88B-4F1D-A684-19562350638E}"/>
    <hyperlink ref="AP163" r:id="rId131" xr:uid="{722ED38A-A29C-4617-96BF-91DCE8F6FC86}"/>
    <hyperlink ref="AP164" r:id="rId132" xr:uid="{6DD531FC-84C5-4E59-BBFD-7A7EE13A55B5}"/>
    <hyperlink ref="AP165" r:id="rId133" xr:uid="{34FA0FB9-6AF1-44E6-B741-F950DBC0BE44}"/>
    <hyperlink ref="AP166" r:id="rId134" xr:uid="{BFA301C9-CFF5-4332-8F9A-9A4D0DA6BDBC}"/>
    <hyperlink ref="AP167" r:id="rId135" xr:uid="{2BB3499C-863B-4D05-9B1C-696FB4912EC7}"/>
    <hyperlink ref="AP188" r:id="rId136" xr:uid="{FAAD6245-4B04-4F5D-9CEB-BEB4FB6884DF}"/>
    <hyperlink ref="AP199" r:id="rId137" xr:uid="{907F8688-E9D3-4E70-BF52-843C05E0006A}"/>
    <hyperlink ref="AP200" r:id="rId138" xr:uid="{8CD5D4B6-1C49-469F-A5F6-0125558F6F25}"/>
    <hyperlink ref="AP201" r:id="rId139" xr:uid="{2C2E6697-1F3E-4ECE-BE17-5B138BAB68C4}"/>
    <hyperlink ref="AP202" r:id="rId140" xr:uid="{91D74631-BB3C-4741-B9DD-42E7AA805B0D}"/>
    <hyperlink ref="AP203" r:id="rId141" xr:uid="{BF966EB1-688D-420E-B4C8-7030B004D3B6}"/>
    <hyperlink ref="AP204" r:id="rId142" xr:uid="{07EECBA0-3181-4978-BCB1-7EA5E3438C97}"/>
    <hyperlink ref="AP205:AP209" r:id="rId143" display="https://doi.org/10.2216/13-147.1" xr:uid="{60775E49-2ED0-4BD5-B159-26E59979CB78}"/>
    <hyperlink ref="AP210" r:id="rId144" location="Tab1" display="https://link.springer.com/article/10.1007/s10811-015-0578-5#Tab1" xr:uid="{404E9297-EACA-4317-95E5-5BE63009C771}"/>
    <hyperlink ref="AP211:AP220" r:id="rId145" location="Tab1" display="https://link.springer.com/article/10.1007/s10811-015-0578-5#Tab1" xr:uid="{D6D951CA-40F6-4673-87C8-64AA7FC3FBDC}"/>
    <hyperlink ref="AP221" r:id="rId146" xr:uid="{38158291-2CE3-44DE-9C14-7C5B500232DB}"/>
    <hyperlink ref="AP222" r:id="rId147" xr:uid="{A0ED9885-EA61-41E0-93E9-66D0055DC87D}"/>
    <hyperlink ref="AP225" r:id="rId148" xr:uid="{F7E087DE-2916-4135-A39D-16FD09CC652E}"/>
    <hyperlink ref="AP224" r:id="rId149" xr:uid="{10BAC51B-1FC2-42E3-BE1D-C210FB2F3C10}"/>
    <hyperlink ref="AP228" r:id="rId150" xr:uid="{9DDB3A6C-59D3-41A5-8934-6608993E99EA}"/>
    <hyperlink ref="AP229:AP231" r:id="rId151" display="10.1515/BOT.2002.019" xr:uid="{63DDD91E-ED51-4F2B-8D8A-8AE82BD1E23D}"/>
    <hyperlink ref="AP233" r:id="rId152" xr:uid="{5BA5D2AD-FC11-4FBB-B246-FCFACF0BDA9C}"/>
    <hyperlink ref="AP234" r:id="rId153" xr:uid="{B68C6EAB-35A6-48A5-B7C2-517593DA6479}"/>
    <hyperlink ref="AP235" r:id="rId154" xr:uid="{1F934D23-BCFB-41AC-AA03-E2C831A285FD}"/>
    <hyperlink ref="AP236" r:id="rId155" xr:uid="{82D9C370-9870-4EA7-A417-423DF047500E}"/>
    <hyperlink ref="AP239" r:id="rId156" xr:uid="{0585F690-3273-40C0-BEBC-5131206F92D7}"/>
    <hyperlink ref="AP240:AP251" r:id="rId157" display="https://doi.org/10.1016/j.jembe.2014.02.001" xr:uid="{5E4149BB-FBAB-4223-8BA7-DD38206888C4}"/>
    <hyperlink ref="AP253:AP278" r:id="rId158" display="https://doi.org/10.1007/BF02180189" xr:uid="{FBC9542B-E0A6-447A-B619-F728D8A52BD4}"/>
    <hyperlink ref="AP280" r:id="rId159" xr:uid="{A185857A-108D-42EF-A761-F52FE8B583E8}"/>
    <hyperlink ref="AP281" r:id="rId160" xr:uid="{52D4D64F-6098-4CBF-90B1-26BAE8404EB0}"/>
    <hyperlink ref="AP282" r:id="rId161" xr:uid="{A4246ADC-52DF-498C-8AF6-D17306B4AB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DDEE-9F3D-429D-B6D7-834B2232F289}">
  <dimension ref="A1:BE334"/>
  <sheetViews>
    <sheetView workbookViewId="0">
      <pane ySplit="1" topLeftCell="A2" activePane="bottomLeft" state="frozen"/>
      <selection pane="bottomLeft" activeCell="AU13" sqref="AU13"/>
    </sheetView>
  </sheetViews>
  <sheetFormatPr defaultColWidth="8.85546875" defaultRowHeight="15" x14ac:dyDescent="0.25"/>
  <cols>
    <col min="1" max="1" width="17.85546875" customWidth="1"/>
    <col min="2" max="4" width="16.7109375" customWidth="1"/>
    <col min="5" max="5" width="29.28515625" customWidth="1"/>
    <col min="6" max="6" width="34" customWidth="1"/>
    <col min="7" max="7" width="41.85546875" customWidth="1"/>
    <col min="8" max="8" width="21.42578125" customWidth="1"/>
    <col min="9" max="9" width="22.140625" customWidth="1"/>
    <col min="10" max="11" width="12" customWidth="1"/>
    <col min="12" max="12" width="13.42578125" customWidth="1"/>
    <col min="13" max="13" width="12.140625" customWidth="1"/>
    <col min="14" max="14" width="13.7109375" customWidth="1"/>
    <col min="15" max="17" width="13.85546875" customWidth="1"/>
    <col min="18" max="18" width="14.7109375" customWidth="1"/>
    <col min="19" max="19" width="13.85546875" customWidth="1"/>
    <col min="20" max="20" width="12.85546875" customWidth="1"/>
    <col min="21" max="21" width="23.28515625" customWidth="1"/>
    <col min="22" max="22" width="25.140625" customWidth="1"/>
    <col min="23" max="23" width="17.42578125" customWidth="1"/>
    <col min="24" max="25" width="12.85546875" customWidth="1"/>
    <col min="26" max="26" width="15.28515625" customWidth="1"/>
    <col min="27" max="27" width="18.140625" customWidth="1"/>
    <col min="28" max="28" width="28.42578125" customWidth="1"/>
    <col min="29" max="29" width="24" customWidth="1"/>
    <col min="30" max="33" width="24.85546875" customWidth="1"/>
    <col min="34" max="34" width="14.7109375" customWidth="1"/>
    <col min="35" max="35" width="19.42578125" customWidth="1"/>
    <col min="36" max="36" width="17" customWidth="1"/>
    <col min="37" max="38" width="18.42578125" customWidth="1"/>
    <col min="39" max="39" width="14.7109375" customWidth="1"/>
    <col min="42" max="42" width="38.42578125" customWidth="1"/>
    <col min="43" max="43" width="31.140625" customWidth="1"/>
    <col min="54" max="54" width="25.42578125" customWidth="1"/>
  </cols>
  <sheetData>
    <row r="1" spans="1:54" x14ac:dyDescent="0.25">
      <c r="A1" s="158" t="s">
        <v>0</v>
      </c>
      <c r="B1" s="158" t="s">
        <v>1</v>
      </c>
      <c r="C1" s="158" t="s">
        <v>2</v>
      </c>
      <c r="D1" s="158" t="s">
        <v>3</v>
      </c>
      <c r="E1" s="158" t="s">
        <v>4</v>
      </c>
      <c r="F1" s="158" t="s">
        <v>5</v>
      </c>
      <c r="G1" s="158" t="s">
        <v>6</v>
      </c>
      <c r="H1" s="158" t="s">
        <v>588</v>
      </c>
      <c r="I1" s="158" t="s">
        <v>589</v>
      </c>
      <c r="J1" s="158" t="s">
        <v>9</v>
      </c>
      <c r="K1" s="158" t="s">
        <v>10</v>
      </c>
      <c r="L1" s="158" t="s">
        <v>590</v>
      </c>
      <c r="M1" s="158" t="s">
        <v>12</v>
      </c>
      <c r="N1" s="158" t="s">
        <v>591</v>
      </c>
      <c r="O1" s="158" t="s">
        <v>14</v>
      </c>
      <c r="P1" s="158" t="s">
        <v>15</v>
      </c>
      <c r="Q1" s="158" t="s">
        <v>16</v>
      </c>
      <c r="R1" s="158" t="s">
        <v>17</v>
      </c>
      <c r="S1" s="158" t="s">
        <v>592</v>
      </c>
      <c r="T1" s="158" t="s">
        <v>19</v>
      </c>
      <c r="U1" s="158" t="s">
        <v>20</v>
      </c>
      <c r="V1" s="158" t="s">
        <v>593</v>
      </c>
      <c r="W1" s="158" t="s">
        <v>22</v>
      </c>
      <c r="X1" s="158" t="s">
        <v>23</v>
      </c>
      <c r="Y1" s="158" t="s">
        <v>594</v>
      </c>
      <c r="Z1" s="7" t="s">
        <v>595</v>
      </c>
      <c r="AA1" s="7" t="s">
        <v>596</v>
      </c>
      <c r="AB1" s="7" t="s">
        <v>597</v>
      </c>
      <c r="AC1" s="7" t="s">
        <v>598</v>
      </c>
      <c r="AD1" s="158" t="s">
        <v>599</v>
      </c>
      <c r="AE1" s="158" t="s">
        <v>600</v>
      </c>
      <c r="AF1" s="158" t="s">
        <v>601</v>
      </c>
      <c r="AG1" s="158" t="s">
        <v>602</v>
      </c>
      <c r="AH1" s="158" t="s">
        <v>33</v>
      </c>
      <c r="AI1" s="158" t="s">
        <v>34</v>
      </c>
      <c r="AJ1" s="158" t="s">
        <v>35</v>
      </c>
      <c r="AK1" s="158" t="s">
        <v>603</v>
      </c>
      <c r="AL1" s="158" t="s">
        <v>604</v>
      </c>
      <c r="AM1" s="158" t="s">
        <v>37</v>
      </c>
      <c r="AN1" s="158" t="s">
        <v>38</v>
      </c>
      <c r="AO1" s="158" t="s">
        <v>39</v>
      </c>
      <c r="AP1" s="158" t="s">
        <v>40</v>
      </c>
      <c r="AQ1" s="158" t="s">
        <v>41</v>
      </c>
      <c r="BB1" t="s">
        <v>605</v>
      </c>
    </row>
    <row r="2" spans="1:54" ht="15" customHeight="1" x14ac:dyDescent="0.25">
      <c r="A2" s="172" t="s">
        <v>109</v>
      </c>
      <c r="B2" s="191" t="s">
        <v>274</v>
      </c>
      <c r="C2" s="163" t="s">
        <v>446</v>
      </c>
      <c r="D2" s="175" t="s">
        <v>447</v>
      </c>
      <c r="E2" s="88" t="s">
        <v>606</v>
      </c>
      <c r="F2" s="55" t="s">
        <v>97</v>
      </c>
      <c r="G2" s="158" t="s">
        <v>607</v>
      </c>
      <c r="H2" s="158" t="s">
        <v>49</v>
      </c>
      <c r="I2" s="158" t="s">
        <v>203</v>
      </c>
      <c r="J2" s="158">
        <v>20</v>
      </c>
      <c r="K2" s="158">
        <v>20</v>
      </c>
      <c r="L2" s="158"/>
      <c r="M2" s="158" t="s">
        <v>52</v>
      </c>
      <c r="N2" s="158">
        <v>77.64</v>
      </c>
      <c r="O2" s="158">
        <v>17.510000000000002</v>
      </c>
      <c r="P2" s="158" t="s">
        <v>53</v>
      </c>
      <c r="Q2" s="4">
        <v>77.64</v>
      </c>
      <c r="R2" s="4">
        <v>17.510000000000002</v>
      </c>
      <c r="S2" s="158">
        <v>0.127</v>
      </c>
      <c r="T2" s="158">
        <v>0.01</v>
      </c>
      <c r="U2" s="205" t="s">
        <v>420</v>
      </c>
      <c r="V2" s="158">
        <f t="shared" ref="V2:W5" si="0">S2/0.004545</f>
        <v>27.94279427942794</v>
      </c>
      <c r="W2" s="158">
        <f t="shared" si="0"/>
        <v>2.2002200220021999</v>
      </c>
      <c r="X2" s="158">
        <f>S2/N2</f>
        <v>1.6357547655847502E-3</v>
      </c>
      <c r="Y2" s="158" t="s">
        <v>55</v>
      </c>
      <c r="Z2" s="158">
        <v>200</v>
      </c>
      <c r="AA2" s="158" t="s">
        <v>56</v>
      </c>
      <c r="AB2" s="158">
        <v>12</v>
      </c>
      <c r="AC2" s="158" t="s">
        <v>608</v>
      </c>
      <c r="AD2" s="158" t="s">
        <v>609</v>
      </c>
      <c r="AE2" s="158" t="s">
        <v>58</v>
      </c>
      <c r="AF2" s="158" t="s">
        <v>58</v>
      </c>
      <c r="AG2" s="158" t="s">
        <v>76</v>
      </c>
      <c r="AH2" s="158" t="s">
        <v>58</v>
      </c>
      <c r="AI2" s="158">
        <v>0</v>
      </c>
      <c r="AJ2" s="158" t="s">
        <v>610</v>
      </c>
      <c r="AK2" s="158">
        <v>250</v>
      </c>
      <c r="AL2" s="158">
        <v>250</v>
      </c>
      <c r="AM2" s="158"/>
      <c r="AN2" s="158">
        <v>36</v>
      </c>
      <c r="AO2" s="158">
        <v>-7</v>
      </c>
      <c r="AP2" s="4" t="s">
        <v>611</v>
      </c>
      <c r="AQ2" s="1" t="s">
        <v>612</v>
      </c>
    </row>
    <row r="3" spans="1:54" ht="15" customHeight="1" x14ac:dyDescent="0.25">
      <c r="A3" s="172" t="s">
        <v>109</v>
      </c>
      <c r="B3" s="191" t="s">
        <v>274</v>
      </c>
      <c r="C3" s="163" t="s">
        <v>446</v>
      </c>
      <c r="D3" s="175" t="s">
        <v>447</v>
      </c>
      <c r="E3" s="88" t="s">
        <v>606</v>
      </c>
      <c r="F3" s="55" t="s">
        <v>97</v>
      </c>
      <c r="G3" s="158" t="s">
        <v>607</v>
      </c>
      <c r="H3" s="158" t="s">
        <v>49</v>
      </c>
      <c r="I3" s="158" t="s">
        <v>203</v>
      </c>
      <c r="J3" s="158">
        <v>20</v>
      </c>
      <c r="K3" s="158">
        <v>20</v>
      </c>
      <c r="L3" s="158"/>
      <c r="M3" s="158" t="s">
        <v>52</v>
      </c>
      <c r="N3" s="158">
        <v>127.41</v>
      </c>
      <c r="O3" s="158">
        <v>25.26</v>
      </c>
      <c r="P3" s="158" t="s">
        <v>53</v>
      </c>
      <c r="Q3" s="4">
        <v>127.41</v>
      </c>
      <c r="R3" s="4">
        <v>25.26</v>
      </c>
      <c r="S3" s="158">
        <v>0.17199999999999999</v>
      </c>
      <c r="T3" s="158">
        <v>0.02</v>
      </c>
      <c r="U3" s="205" t="s">
        <v>420</v>
      </c>
      <c r="V3" s="158">
        <f t="shared" si="0"/>
        <v>37.843784378437839</v>
      </c>
      <c r="W3" s="158">
        <f t="shared" si="0"/>
        <v>4.4004400440043998</v>
      </c>
      <c r="X3" s="158">
        <f>S3/N3</f>
        <v>1.3499725296287576E-3</v>
      </c>
      <c r="Y3" s="158" t="s">
        <v>55</v>
      </c>
      <c r="Z3" s="158">
        <v>200</v>
      </c>
      <c r="AA3" s="158" t="s">
        <v>56</v>
      </c>
      <c r="AB3" s="158">
        <v>12</v>
      </c>
      <c r="AC3" s="158" t="s">
        <v>608</v>
      </c>
      <c r="AD3" s="158" t="s">
        <v>609</v>
      </c>
      <c r="AE3" s="158" t="s">
        <v>58</v>
      </c>
      <c r="AF3" s="158" t="s">
        <v>58</v>
      </c>
      <c r="AG3" s="158" t="s">
        <v>76</v>
      </c>
      <c r="AH3" s="158" t="s">
        <v>58</v>
      </c>
      <c r="AI3" s="158">
        <v>0</v>
      </c>
      <c r="AJ3" s="158" t="s">
        <v>610</v>
      </c>
      <c r="AK3" s="158">
        <v>250</v>
      </c>
      <c r="AL3" s="158">
        <v>250</v>
      </c>
      <c r="AM3" s="158"/>
      <c r="AN3" s="158">
        <v>36</v>
      </c>
      <c r="AO3" s="158">
        <v>-7</v>
      </c>
      <c r="AP3" s="4" t="s">
        <v>611</v>
      </c>
      <c r="AQ3" s="1" t="s">
        <v>612</v>
      </c>
    </row>
    <row r="4" spans="1:54" ht="15" customHeight="1" x14ac:dyDescent="0.25">
      <c r="A4" s="172" t="s">
        <v>109</v>
      </c>
      <c r="B4" s="191" t="s">
        <v>274</v>
      </c>
      <c r="C4" s="163" t="s">
        <v>446</v>
      </c>
      <c r="D4" s="175" t="s">
        <v>447</v>
      </c>
      <c r="E4" s="88" t="s">
        <v>606</v>
      </c>
      <c r="F4" s="158" t="s">
        <v>97</v>
      </c>
      <c r="G4" s="158" t="s">
        <v>607</v>
      </c>
      <c r="H4" s="158" t="s">
        <v>49</v>
      </c>
      <c r="I4" s="158" t="s">
        <v>203</v>
      </c>
      <c r="J4" s="158">
        <v>20</v>
      </c>
      <c r="K4" s="158">
        <v>20</v>
      </c>
      <c r="L4" s="158"/>
      <c r="M4" s="158" t="s">
        <v>52</v>
      </c>
      <c r="N4" s="158">
        <v>95.02</v>
      </c>
      <c r="O4" s="158">
        <v>34.32</v>
      </c>
      <c r="P4" s="158" t="s">
        <v>53</v>
      </c>
      <c r="Q4" s="4">
        <v>95.02</v>
      </c>
      <c r="R4" s="4">
        <v>34.32</v>
      </c>
      <c r="S4" s="158">
        <v>0.29199999999999998</v>
      </c>
      <c r="T4" s="158">
        <v>0.05</v>
      </c>
      <c r="U4" s="205" t="s">
        <v>420</v>
      </c>
      <c r="V4" s="158">
        <f t="shared" si="0"/>
        <v>64.246424642464234</v>
      </c>
      <c r="W4" s="158">
        <f t="shared" si="0"/>
        <v>11.001100110011</v>
      </c>
      <c r="X4" s="158">
        <f>S4/N4</f>
        <v>3.0730372553146707E-3</v>
      </c>
      <c r="Y4" s="158" t="s">
        <v>55</v>
      </c>
      <c r="Z4" s="158">
        <v>200</v>
      </c>
      <c r="AA4" s="158" t="s">
        <v>56</v>
      </c>
      <c r="AB4" s="158">
        <v>12</v>
      </c>
      <c r="AC4" s="158" t="s">
        <v>608</v>
      </c>
      <c r="AD4" s="158" t="s">
        <v>609</v>
      </c>
      <c r="AE4" s="158" t="s">
        <v>58</v>
      </c>
      <c r="AF4" s="158" t="s">
        <v>58</v>
      </c>
      <c r="AG4" s="158" t="s">
        <v>76</v>
      </c>
      <c r="AH4" s="158" t="s">
        <v>58</v>
      </c>
      <c r="AI4" s="158">
        <v>0</v>
      </c>
      <c r="AJ4" s="158" t="s">
        <v>610</v>
      </c>
      <c r="AK4" s="158">
        <v>250</v>
      </c>
      <c r="AL4" s="158">
        <v>250</v>
      </c>
      <c r="AM4" s="158"/>
      <c r="AN4" s="158">
        <v>36</v>
      </c>
      <c r="AO4" s="158">
        <v>-7</v>
      </c>
      <c r="AP4" s="4" t="s">
        <v>611</v>
      </c>
      <c r="AQ4" s="1" t="s">
        <v>612</v>
      </c>
    </row>
    <row r="5" spans="1:54" ht="15" customHeight="1" x14ac:dyDescent="0.25">
      <c r="A5" s="172" t="s">
        <v>109</v>
      </c>
      <c r="B5" s="191" t="s">
        <v>274</v>
      </c>
      <c r="C5" s="163" t="s">
        <v>446</v>
      </c>
      <c r="D5" s="175" t="s">
        <v>447</v>
      </c>
      <c r="E5" s="88" t="s">
        <v>606</v>
      </c>
      <c r="F5" s="55" t="s">
        <v>97</v>
      </c>
      <c r="G5" s="158" t="s">
        <v>607</v>
      </c>
      <c r="H5" s="158" t="s">
        <v>49</v>
      </c>
      <c r="I5" s="158" t="s">
        <v>203</v>
      </c>
      <c r="J5" s="158">
        <v>20</v>
      </c>
      <c r="K5" s="158">
        <v>20</v>
      </c>
      <c r="L5" s="158"/>
      <c r="M5" s="158" t="s">
        <v>52</v>
      </c>
      <c r="N5" s="158">
        <v>156.71</v>
      </c>
      <c r="O5" s="158">
        <v>52.13</v>
      </c>
      <c r="P5" s="158" t="s">
        <v>53</v>
      </c>
      <c r="Q5" s="4">
        <v>156.71</v>
      </c>
      <c r="R5" s="4">
        <v>52.13</v>
      </c>
      <c r="S5" s="158">
        <v>0.40699999999999997</v>
      </c>
      <c r="T5" s="158">
        <v>0.08</v>
      </c>
      <c r="U5" s="205" t="s">
        <v>420</v>
      </c>
      <c r="V5" s="158">
        <f t="shared" si="0"/>
        <v>89.54895489548953</v>
      </c>
      <c r="W5" s="158">
        <f t="shared" si="0"/>
        <v>17.601760176017599</v>
      </c>
      <c r="X5" s="158">
        <f>S5/N5</f>
        <v>2.5971539786867458E-3</v>
      </c>
      <c r="Y5" s="158" t="s">
        <v>55</v>
      </c>
      <c r="Z5" s="158">
        <v>200</v>
      </c>
      <c r="AA5" s="158" t="s">
        <v>56</v>
      </c>
      <c r="AB5" s="158">
        <v>12</v>
      </c>
      <c r="AC5" s="158" t="s">
        <v>608</v>
      </c>
      <c r="AD5" s="158" t="s">
        <v>609</v>
      </c>
      <c r="AE5" s="158" t="s">
        <v>58</v>
      </c>
      <c r="AF5" s="158" t="s">
        <v>58</v>
      </c>
      <c r="AG5" s="158" t="s">
        <v>76</v>
      </c>
      <c r="AH5" s="158" t="s">
        <v>58</v>
      </c>
      <c r="AI5" s="158">
        <v>0</v>
      </c>
      <c r="AJ5" s="158" t="s">
        <v>610</v>
      </c>
      <c r="AK5" s="158">
        <v>250</v>
      </c>
      <c r="AL5" s="158">
        <v>250</v>
      </c>
      <c r="AM5" s="158"/>
      <c r="AN5" s="158">
        <v>36</v>
      </c>
      <c r="AO5" s="158">
        <v>-7</v>
      </c>
      <c r="AP5" s="4" t="s">
        <v>611</v>
      </c>
      <c r="AQ5" s="1" t="s">
        <v>612</v>
      </c>
      <c r="BB5" t="s">
        <v>613</v>
      </c>
    </row>
    <row r="6" spans="1:54" ht="15" customHeight="1" x14ac:dyDescent="0.25">
      <c r="A6" s="22" t="s">
        <v>80</v>
      </c>
      <c r="B6" s="29" t="s">
        <v>129</v>
      </c>
      <c r="C6" s="79" t="s">
        <v>133</v>
      </c>
      <c r="D6" s="170" t="s">
        <v>614</v>
      </c>
      <c r="E6" s="134" t="s">
        <v>615</v>
      </c>
      <c r="F6" s="158" t="s">
        <v>97</v>
      </c>
      <c r="G6" s="158" t="s">
        <v>616</v>
      </c>
      <c r="H6" s="158" t="s">
        <v>182</v>
      </c>
      <c r="I6" s="158" t="s">
        <v>182</v>
      </c>
      <c r="J6" s="158">
        <v>17</v>
      </c>
      <c r="K6" s="158">
        <v>17</v>
      </c>
      <c r="L6" s="158"/>
      <c r="M6" s="158" t="s">
        <v>52</v>
      </c>
      <c r="N6" s="158">
        <v>35.5</v>
      </c>
      <c r="O6" s="158" t="s">
        <v>55</v>
      </c>
      <c r="P6" s="158" t="s">
        <v>53</v>
      </c>
      <c r="Q6" s="158">
        <f>N6</f>
        <v>35.5</v>
      </c>
      <c r="R6" s="158" t="str">
        <f>O6</f>
        <v>NA</v>
      </c>
      <c r="S6" s="158">
        <v>62</v>
      </c>
      <c r="T6" s="158" t="s">
        <v>55</v>
      </c>
      <c r="U6" s="158" t="s">
        <v>54</v>
      </c>
      <c r="V6" s="158">
        <f>S6</f>
        <v>62</v>
      </c>
      <c r="W6" s="158" t="str">
        <f>T6</f>
        <v>NA</v>
      </c>
      <c r="X6" s="158">
        <f t="shared" ref="X6:X12" si="1">V6/Q6</f>
        <v>1.7464788732394365</v>
      </c>
      <c r="Y6" s="158" t="s">
        <v>55</v>
      </c>
      <c r="Z6" s="158">
        <v>1064.8499999999999</v>
      </c>
      <c r="AA6" s="158" t="s">
        <v>617</v>
      </c>
      <c r="AB6" s="158">
        <v>8</v>
      </c>
      <c r="AC6" s="158" t="s">
        <v>618</v>
      </c>
      <c r="AD6" s="158" t="s">
        <v>619</v>
      </c>
      <c r="AE6" s="158" t="s">
        <v>58</v>
      </c>
      <c r="AF6" s="158" t="s">
        <v>58</v>
      </c>
      <c r="AG6" s="158" t="s">
        <v>59</v>
      </c>
      <c r="AH6" s="158" t="s">
        <v>58</v>
      </c>
      <c r="AI6" s="158" t="s">
        <v>77</v>
      </c>
      <c r="AJ6" s="158" t="s">
        <v>209</v>
      </c>
      <c r="AK6" s="158">
        <v>240</v>
      </c>
      <c r="AL6" s="158">
        <v>240</v>
      </c>
      <c r="AM6" s="158"/>
      <c r="AN6" s="158">
        <v>49</v>
      </c>
      <c r="AO6" s="158">
        <v>-1</v>
      </c>
      <c r="AP6" s="158" t="s">
        <v>620</v>
      </c>
      <c r="AQ6" s="1" t="s">
        <v>621</v>
      </c>
    </row>
    <row r="7" spans="1:54" ht="15" customHeight="1" x14ac:dyDescent="0.25">
      <c r="A7" s="165" t="s">
        <v>42</v>
      </c>
      <c r="B7" s="184" t="s">
        <v>43</v>
      </c>
      <c r="C7" s="195" t="s">
        <v>44</v>
      </c>
      <c r="D7" s="185" t="s">
        <v>45</v>
      </c>
      <c r="E7" s="130" t="s">
        <v>46</v>
      </c>
      <c r="F7" s="158" t="s">
        <v>47</v>
      </c>
      <c r="G7" s="158" t="s">
        <v>48</v>
      </c>
      <c r="H7" s="158" t="s">
        <v>49</v>
      </c>
      <c r="I7" s="158" t="s">
        <v>50</v>
      </c>
      <c r="J7" s="158">
        <v>26.5</v>
      </c>
      <c r="K7" s="158">
        <v>26.5</v>
      </c>
      <c r="L7" s="158" t="s">
        <v>66</v>
      </c>
      <c r="M7" s="158" t="s">
        <v>52</v>
      </c>
      <c r="N7" s="158">
        <v>3</v>
      </c>
      <c r="O7" s="158">
        <v>2.4900000000000002</v>
      </c>
      <c r="P7" s="158" t="s">
        <v>53</v>
      </c>
      <c r="Q7" s="158">
        <v>3</v>
      </c>
      <c r="R7" s="158">
        <v>2.4900000000000002</v>
      </c>
      <c r="S7" s="158">
        <v>22.35</v>
      </c>
      <c r="T7" s="158">
        <v>4.51</v>
      </c>
      <c r="U7" s="158" t="s">
        <v>54</v>
      </c>
      <c r="V7" s="158">
        <v>22.35</v>
      </c>
      <c r="W7" s="158">
        <v>4.51</v>
      </c>
      <c r="X7" s="158">
        <f t="shared" si="1"/>
        <v>7.45</v>
      </c>
      <c r="Y7" s="158" t="s">
        <v>55</v>
      </c>
      <c r="Z7" s="158">
        <v>150</v>
      </c>
      <c r="AA7" s="158" t="s">
        <v>56</v>
      </c>
      <c r="AB7" s="158">
        <v>8</v>
      </c>
      <c r="AC7" s="158" t="s">
        <v>57</v>
      </c>
      <c r="AD7" s="158" t="s">
        <v>55</v>
      </c>
      <c r="AE7" s="158" t="s">
        <v>58</v>
      </c>
      <c r="AF7" s="158" t="s">
        <v>58</v>
      </c>
      <c r="AG7" s="158" t="s">
        <v>59</v>
      </c>
      <c r="AH7" s="158" t="s">
        <v>60</v>
      </c>
      <c r="AI7" s="158">
        <v>10</v>
      </c>
      <c r="AJ7" s="158" t="s">
        <v>61</v>
      </c>
      <c r="AK7" s="158" t="s">
        <v>62</v>
      </c>
      <c r="AL7" s="158">
        <f>(100+120)/2</f>
        <v>110</v>
      </c>
      <c r="AM7" s="158"/>
      <c r="AN7" s="158">
        <v>16</v>
      </c>
      <c r="AO7" s="158">
        <v>119</v>
      </c>
      <c r="AP7" s="136" t="s">
        <v>622</v>
      </c>
      <c r="AQ7" s="1" t="s">
        <v>64</v>
      </c>
    </row>
    <row r="8" spans="1:54" ht="15" customHeight="1" x14ac:dyDescent="0.25">
      <c r="A8" s="165" t="s">
        <v>42</v>
      </c>
      <c r="B8" s="184" t="s">
        <v>43</v>
      </c>
      <c r="C8" s="195" t="s">
        <v>44</v>
      </c>
      <c r="D8" s="185" t="s">
        <v>45</v>
      </c>
      <c r="E8" s="130" t="s">
        <v>46</v>
      </c>
      <c r="F8" s="158" t="s">
        <v>47</v>
      </c>
      <c r="G8" s="158" t="s">
        <v>48</v>
      </c>
      <c r="H8" s="158" t="s">
        <v>49</v>
      </c>
      <c r="I8" s="158" t="s">
        <v>50</v>
      </c>
      <c r="J8" s="158">
        <v>26.5</v>
      </c>
      <c r="K8" s="158">
        <v>26.5</v>
      </c>
      <c r="L8" s="158" t="s">
        <v>65</v>
      </c>
      <c r="M8" s="158" t="s">
        <v>52</v>
      </c>
      <c r="N8" s="158">
        <v>3.35</v>
      </c>
      <c r="O8" s="158">
        <v>3.27</v>
      </c>
      <c r="P8" s="158" t="s">
        <v>53</v>
      </c>
      <c r="Q8" s="158">
        <v>3.35</v>
      </c>
      <c r="R8" s="158">
        <v>3.27</v>
      </c>
      <c r="S8" s="158">
        <v>31.63</v>
      </c>
      <c r="T8" s="158">
        <v>7.41</v>
      </c>
      <c r="U8" s="158" t="s">
        <v>54</v>
      </c>
      <c r="V8" s="158">
        <v>31.63</v>
      </c>
      <c r="W8" s="158">
        <v>7.41</v>
      </c>
      <c r="X8" s="158">
        <f t="shared" si="1"/>
        <v>9.4417910447761191</v>
      </c>
      <c r="Y8" s="158" t="s">
        <v>55</v>
      </c>
      <c r="Z8" s="158">
        <v>150</v>
      </c>
      <c r="AA8" s="158" t="s">
        <v>56</v>
      </c>
      <c r="AB8" s="158">
        <v>8</v>
      </c>
      <c r="AC8" s="158" t="s">
        <v>57</v>
      </c>
      <c r="AD8" s="158" t="s">
        <v>55</v>
      </c>
      <c r="AE8" s="158" t="s">
        <v>58</v>
      </c>
      <c r="AF8" s="158" t="s">
        <v>58</v>
      </c>
      <c r="AG8" s="158" t="s">
        <v>59</v>
      </c>
      <c r="AH8" s="158" t="s">
        <v>60</v>
      </c>
      <c r="AI8" s="158">
        <v>10</v>
      </c>
      <c r="AJ8" s="158" t="s">
        <v>61</v>
      </c>
      <c r="AK8" s="158" t="s">
        <v>62</v>
      </c>
      <c r="AL8" s="158">
        <f>(100+120)/2</f>
        <v>110</v>
      </c>
      <c r="AM8" s="158"/>
      <c r="AN8" s="158">
        <v>16</v>
      </c>
      <c r="AO8" s="158">
        <v>119</v>
      </c>
      <c r="AP8" s="136" t="s">
        <v>622</v>
      </c>
      <c r="AQ8" s="1" t="s">
        <v>64</v>
      </c>
    </row>
    <row r="9" spans="1:54" ht="15" customHeight="1" x14ac:dyDescent="0.25">
      <c r="A9" s="165" t="s">
        <v>42</v>
      </c>
      <c r="B9" s="184" t="s">
        <v>43</v>
      </c>
      <c r="C9" s="195" t="s">
        <v>44</v>
      </c>
      <c r="D9" s="185" t="s">
        <v>45</v>
      </c>
      <c r="E9" s="130" t="s">
        <v>46</v>
      </c>
      <c r="F9" s="158" t="s">
        <v>47</v>
      </c>
      <c r="G9" s="158" t="s">
        <v>48</v>
      </c>
      <c r="H9" s="158" t="s">
        <v>49</v>
      </c>
      <c r="I9" s="158" t="s">
        <v>50</v>
      </c>
      <c r="J9" s="158">
        <v>26.5</v>
      </c>
      <c r="K9" s="158">
        <v>26.5</v>
      </c>
      <c r="L9" s="158" t="s">
        <v>51</v>
      </c>
      <c r="M9" s="158" t="s">
        <v>52</v>
      </c>
      <c r="N9" s="158">
        <v>33.06</v>
      </c>
      <c r="O9" s="158">
        <v>29.27</v>
      </c>
      <c r="P9" s="158" t="s">
        <v>53</v>
      </c>
      <c r="Q9" s="158">
        <v>33.06</v>
      </c>
      <c r="R9" s="158">
        <v>29.27</v>
      </c>
      <c r="S9" s="158">
        <v>104.5</v>
      </c>
      <c r="T9" s="158">
        <v>37.26</v>
      </c>
      <c r="U9" s="158" t="s">
        <v>54</v>
      </c>
      <c r="V9" s="158">
        <v>104.5</v>
      </c>
      <c r="W9" s="158">
        <v>37.26</v>
      </c>
      <c r="X9" s="158">
        <f t="shared" si="1"/>
        <v>3.1609195402298846</v>
      </c>
      <c r="Y9" s="158" t="s">
        <v>55</v>
      </c>
      <c r="Z9" s="158">
        <v>150</v>
      </c>
      <c r="AA9" s="158" t="s">
        <v>56</v>
      </c>
      <c r="AB9" s="158">
        <v>8</v>
      </c>
      <c r="AC9" s="158" t="s">
        <v>57</v>
      </c>
      <c r="AD9" s="158" t="s">
        <v>55</v>
      </c>
      <c r="AE9" s="158" t="s">
        <v>58</v>
      </c>
      <c r="AF9" s="158" t="s">
        <v>58</v>
      </c>
      <c r="AG9" s="158" t="s">
        <v>59</v>
      </c>
      <c r="AH9" s="158" t="s">
        <v>60</v>
      </c>
      <c r="AI9" s="158">
        <v>10</v>
      </c>
      <c r="AJ9" s="158" t="s">
        <v>61</v>
      </c>
      <c r="AK9" s="158" t="s">
        <v>62</v>
      </c>
      <c r="AL9" s="158">
        <f>(100+120)/2</f>
        <v>110</v>
      </c>
      <c r="AM9" s="158"/>
      <c r="AN9" s="158">
        <v>16</v>
      </c>
      <c r="AO9" s="158">
        <v>119</v>
      </c>
      <c r="AP9" s="136" t="s">
        <v>622</v>
      </c>
      <c r="AQ9" s="1" t="s">
        <v>64</v>
      </c>
    </row>
    <row r="10" spans="1:54" ht="15" customHeight="1" x14ac:dyDescent="0.25">
      <c r="A10" s="165" t="s">
        <v>42</v>
      </c>
      <c r="B10" s="184" t="s">
        <v>43</v>
      </c>
      <c r="C10" s="195" t="s">
        <v>44</v>
      </c>
      <c r="D10" s="185" t="s">
        <v>45</v>
      </c>
      <c r="E10" s="130" t="s">
        <v>67</v>
      </c>
      <c r="F10" s="158" t="s">
        <v>47</v>
      </c>
      <c r="G10" s="158" t="s">
        <v>48</v>
      </c>
      <c r="H10" s="158" t="s">
        <v>68</v>
      </c>
      <c r="I10" s="158" t="s">
        <v>50</v>
      </c>
      <c r="J10" s="158">
        <v>26.5</v>
      </c>
      <c r="K10" s="158">
        <v>26.5</v>
      </c>
      <c r="L10" s="158" t="s">
        <v>65</v>
      </c>
      <c r="M10" s="158" t="s">
        <v>52</v>
      </c>
      <c r="N10" s="158">
        <v>65.430000000000007</v>
      </c>
      <c r="O10" s="158">
        <v>38.99</v>
      </c>
      <c r="P10" s="158" t="s">
        <v>53</v>
      </c>
      <c r="Q10" s="158">
        <v>65.430000000000007</v>
      </c>
      <c r="R10" s="158">
        <v>38.99</v>
      </c>
      <c r="S10" s="158">
        <v>114.3</v>
      </c>
      <c r="T10" s="158">
        <v>32.340000000000003</v>
      </c>
      <c r="U10" s="158" t="s">
        <v>54</v>
      </c>
      <c r="V10" s="158">
        <v>114.3</v>
      </c>
      <c r="W10" s="158">
        <v>32.340000000000003</v>
      </c>
      <c r="X10" s="158">
        <f t="shared" si="1"/>
        <v>1.7469050894085281</v>
      </c>
      <c r="Y10" s="158" t="s">
        <v>55</v>
      </c>
      <c r="Z10" s="158">
        <v>150</v>
      </c>
      <c r="AA10" s="158" t="s">
        <v>56</v>
      </c>
      <c r="AB10" s="158">
        <v>8</v>
      </c>
      <c r="AC10" s="158" t="s">
        <v>57</v>
      </c>
      <c r="AD10" s="158" t="s">
        <v>55</v>
      </c>
      <c r="AE10" s="158" t="s">
        <v>58</v>
      </c>
      <c r="AF10" s="158" t="s">
        <v>58</v>
      </c>
      <c r="AG10" s="158" t="s">
        <v>59</v>
      </c>
      <c r="AH10" s="158" t="s">
        <v>60</v>
      </c>
      <c r="AI10" s="158">
        <v>10</v>
      </c>
      <c r="AJ10" s="158" t="s">
        <v>61</v>
      </c>
      <c r="AK10" s="158" t="s">
        <v>62</v>
      </c>
      <c r="AL10" s="158">
        <f>(100+120)/2</f>
        <v>110</v>
      </c>
      <c r="AM10" s="158"/>
      <c r="AN10" s="158">
        <v>16</v>
      </c>
      <c r="AO10" s="158">
        <v>119</v>
      </c>
      <c r="AP10" s="136" t="s">
        <v>622</v>
      </c>
      <c r="AQ10" s="1" t="s">
        <v>64</v>
      </c>
    </row>
    <row r="11" spans="1:54" ht="15" customHeight="1" x14ac:dyDescent="0.25">
      <c r="A11" s="165" t="s">
        <v>42</v>
      </c>
      <c r="B11" s="184" t="s">
        <v>43</v>
      </c>
      <c r="C11" s="195" t="s">
        <v>44</v>
      </c>
      <c r="D11" s="185" t="s">
        <v>45</v>
      </c>
      <c r="E11" s="130" t="s">
        <v>67</v>
      </c>
      <c r="F11" s="158" t="s">
        <v>47</v>
      </c>
      <c r="G11" s="158" t="s">
        <v>48</v>
      </c>
      <c r="H11" s="158" t="s">
        <v>68</v>
      </c>
      <c r="I11" s="158" t="s">
        <v>50</v>
      </c>
      <c r="J11" s="158">
        <v>26.5</v>
      </c>
      <c r="K11" s="158">
        <v>26.5</v>
      </c>
      <c r="L11" s="158" t="s">
        <v>51</v>
      </c>
      <c r="M11" s="158" t="s">
        <v>52</v>
      </c>
      <c r="N11" s="158">
        <v>54.4</v>
      </c>
      <c r="O11" s="158">
        <v>35.020000000000003</v>
      </c>
      <c r="P11" s="158" t="s">
        <v>53</v>
      </c>
      <c r="Q11" s="158">
        <v>54.4</v>
      </c>
      <c r="R11" s="158">
        <v>35.020000000000003</v>
      </c>
      <c r="S11" s="158">
        <v>249.6</v>
      </c>
      <c r="T11" s="158">
        <v>73.569999999999993</v>
      </c>
      <c r="U11" s="158" t="s">
        <v>54</v>
      </c>
      <c r="V11" s="158">
        <v>249.6</v>
      </c>
      <c r="W11" s="158">
        <v>73.569999999999993</v>
      </c>
      <c r="X11" s="158">
        <f t="shared" si="1"/>
        <v>4.5882352941176467</v>
      </c>
      <c r="Y11" s="158" t="s">
        <v>55</v>
      </c>
      <c r="Z11" s="158">
        <v>150</v>
      </c>
      <c r="AA11" s="158" t="s">
        <v>56</v>
      </c>
      <c r="AB11" s="158">
        <v>8</v>
      </c>
      <c r="AC11" s="158" t="s">
        <v>57</v>
      </c>
      <c r="AD11" s="158" t="s">
        <v>55</v>
      </c>
      <c r="AE11" s="158" t="s">
        <v>58</v>
      </c>
      <c r="AF11" s="158" t="s">
        <v>58</v>
      </c>
      <c r="AG11" s="158" t="s">
        <v>59</v>
      </c>
      <c r="AH11" s="158" t="s">
        <v>60</v>
      </c>
      <c r="AI11" s="158">
        <v>10</v>
      </c>
      <c r="AJ11" s="158" t="s">
        <v>61</v>
      </c>
      <c r="AK11" s="158" t="s">
        <v>62</v>
      </c>
      <c r="AL11" s="158">
        <f>(100+120)/2</f>
        <v>110</v>
      </c>
      <c r="AM11" s="158"/>
      <c r="AN11" s="158">
        <v>16</v>
      </c>
      <c r="AO11" s="158">
        <v>119</v>
      </c>
      <c r="AP11" s="136" t="s">
        <v>622</v>
      </c>
      <c r="AQ11" s="1" t="s">
        <v>64</v>
      </c>
    </row>
    <row r="12" spans="1:54" ht="15" customHeight="1" x14ac:dyDescent="0.25">
      <c r="A12" t="s">
        <v>42</v>
      </c>
      <c r="B12" t="s">
        <v>69</v>
      </c>
      <c r="C12" t="s">
        <v>178</v>
      </c>
      <c r="D12" t="s">
        <v>179</v>
      </c>
      <c r="E12" s="2" t="s">
        <v>180</v>
      </c>
      <c r="F12" t="s">
        <v>73</v>
      </c>
      <c r="G12" t="s">
        <v>239</v>
      </c>
      <c r="H12" t="s">
        <v>182</v>
      </c>
      <c r="I12" t="s">
        <v>182</v>
      </c>
      <c r="J12">
        <v>18</v>
      </c>
      <c r="K12">
        <v>18</v>
      </c>
      <c r="M12" t="s">
        <v>52</v>
      </c>
      <c r="N12">
        <v>4.5999999999999996</v>
      </c>
      <c r="O12" t="s">
        <v>55</v>
      </c>
      <c r="P12" s="158" t="s">
        <v>53</v>
      </c>
      <c r="Q12">
        <v>4.5999999999999996</v>
      </c>
      <c r="R12" t="s">
        <v>55</v>
      </c>
      <c r="S12">
        <v>2</v>
      </c>
      <c r="T12" t="s">
        <v>55</v>
      </c>
      <c r="U12" s="158" t="s">
        <v>54</v>
      </c>
      <c r="V12">
        <v>2</v>
      </c>
      <c r="W12" t="s">
        <v>55</v>
      </c>
      <c r="X12" s="158">
        <f t="shared" si="1"/>
        <v>0.43478260869565222</v>
      </c>
      <c r="Y12" t="s">
        <v>55</v>
      </c>
      <c r="Z12">
        <v>8.6999999999999993</v>
      </c>
      <c r="AA12" t="s">
        <v>56</v>
      </c>
      <c r="AB12">
        <v>3</v>
      </c>
      <c r="AC12" t="s">
        <v>623</v>
      </c>
      <c r="AD12" s="158" t="s">
        <v>619</v>
      </c>
      <c r="AE12" t="s">
        <v>60</v>
      </c>
      <c r="AF12" t="s">
        <v>624</v>
      </c>
      <c r="AG12" t="s">
        <v>76</v>
      </c>
      <c r="AH12" t="s">
        <v>60</v>
      </c>
      <c r="AI12" t="s">
        <v>625</v>
      </c>
      <c r="AJ12" t="s">
        <v>76</v>
      </c>
      <c r="AK12">
        <v>35</v>
      </c>
      <c r="AL12">
        <v>35</v>
      </c>
      <c r="AN12">
        <v>-22</v>
      </c>
      <c r="AO12">
        <v>-40</v>
      </c>
      <c r="AP12" s="158" t="s">
        <v>626</v>
      </c>
      <c r="AQ12" s="1" t="s">
        <v>92</v>
      </c>
    </row>
    <row r="13" spans="1:54" ht="15" customHeight="1" x14ac:dyDescent="0.25">
      <c r="A13" s="159" t="s">
        <v>80</v>
      </c>
      <c r="B13" s="162" t="s">
        <v>93</v>
      </c>
      <c r="C13" s="169" t="s">
        <v>103</v>
      </c>
      <c r="D13" s="160" t="s">
        <v>106</v>
      </c>
      <c r="E13" s="117" t="s">
        <v>627</v>
      </c>
      <c r="F13" s="158" t="s">
        <v>108</v>
      </c>
      <c r="G13" s="158" t="s">
        <v>455</v>
      </c>
      <c r="H13" s="158" t="s">
        <v>49</v>
      </c>
      <c r="I13" s="158" t="s">
        <v>628</v>
      </c>
      <c r="J13" s="158">
        <v>15</v>
      </c>
      <c r="K13" s="158">
        <v>15</v>
      </c>
      <c r="L13" s="158"/>
      <c r="M13" s="158" t="s">
        <v>52</v>
      </c>
      <c r="N13" s="158">
        <v>5.7</v>
      </c>
      <c r="O13" s="158" t="s">
        <v>55</v>
      </c>
      <c r="P13" s="158" t="s">
        <v>53</v>
      </c>
      <c r="Q13" s="4">
        <v>5.7</v>
      </c>
      <c r="R13" s="4" t="s">
        <v>55</v>
      </c>
      <c r="S13" s="158">
        <v>4.5</v>
      </c>
      <c r="T13" s="158" t="s">
        <v>55</v>
      </c>
      <c r="U13" s="158" t="s">
        <v>54</v>
      </c>
      <c r="V13" s="158">
        <v>4.5</v>
      </c>
      <c r="W13" s="158" t="s">
        <v>55</v>
      </c>
      <c r="X13" s="158">
        <f>S13/N13</f>
        <v>0.78947368421052633</v>
      </c>
      <c r="Y13" s="158" t="s">
        <v>55</v>
      </c>
      <c r="Z13" s="158">
        <v>28.57</v>
      </c>
      <c r="AA13" s="158" t="s">
        <v>56</v>
      </c>
      <c r="AB13" s="158">
        <v>4</v>
      </c>
      <c r="AC13" s="158" t="s">
        <v>629</v>
      </c>
      <c r="AD13" s="158" t="s">
        <v>609</v>
      </c>
      <c r="AE13" s="158" t="s">
        <v>58</v>
      </c>
      <c r="AF13" s="158" t="s">
        <v>58</v>
      </c>
      <c r="AG13" s="158" t="s">
        <v>59</v>
      </c>
      <c r="AH13" s="158" t="s">
        <v>60</v>
      </c>
      <c r="AI13" s="158" t="s">
        <v>630</v>
      </c>
      <c r="AJ13" s="158" t="s">
        <v>61</v>
      </c>
      <c r="AK13" s="158" t="s">
        <v>631</v>
      </c>
      <c r="AL13" s="158">
        <f t="shared" ref="AL13:AL21" si="2">(150+200)/2</f>
        <v>175</v>
      </c>
      <c r="AM13" s="158"/>
      <c r="AN13" s="158">
        <v>-38</v>
      </c>
      <c r="AO13" s="158">
        <v>144</v>
      </c>
      <c r="AP13" s="158" t="s">
        <v>632</v>
      </c>
      <c r="AQ13" s="1" t="s">
        <v>92</v>
      </c>
    </row>
    <row r="14" spans="1:54" ht="15" customHeight="1" x14ac:dyDescent="0.25">
      <c r="A14" s="159" t="s">
        <v>80</v>
      </c>
      <c r="B14" s="162" t="s">
        <v>93</v>
      </c>
      <c r="C14" s="169" t="s">
        <v>103</v>
      </c>
      <c r="D14" s="160" t="s">
        <v>106</v>
      </c>
      <c r="E14" s="117" t="s">
        <v>627</v>
      </c>
      <c r="F14" s="158" t="s">
        <v>108</v>
      </c>
      <c r="G14" s="158" t="s">
        <v>455</v>
      </c>
      <c r="H14" s="158" t="s">
        <v>49</v>
      </c>
      <c r="I14" s="158" t="s">
        <v>628</v>
      </c>
      <c r="J14" s="158">
        <v>15</v>
      </c>
      <c r="K14" s="158">
        <v>15</v>
      </c>
      <c r="L14" s="158"/>
      <c r="M14" s="158" t="s">
        <v>52</v>
      </c>
      <c r="N14" s="158">
        <v>2.6</v>
      </c>
      <c r="O14" s="158" t="s">
        <v>55</v>
      </c>
      <c r="P14" s="158" t="s">
        <v>53</v>
      </c>
      <c r="Q14" s="4">
        <v>2.6</v>
      </c>
      <c r="R14" s="4" t="s">
        <v>55</v>
      </c>
      <c r="S14" s="158">
        <v>57.4</v>
      </c>
      <c r="T14" s="158" t="s">
        <v>55</v>
      </c>
      <c r="U14" s="158" t="s">
        <v>54</v>
      </c>
      <c r="V14" s="158">
        <v>57.4</v>
      </c>
      <c r="W14" s="158" t="s">
        <v>55</v>
      </c>
      <c r="X14" s="158">
        <f>S14/N14</f>
        <v>22.076923076923077</v>
      </c>
      <c r="Y14" s="158" t="s">
        <v>55</v>
      </c>
      <c r="Z14" s="158">
        <v>28.57</v>
      </c>
      <c r="AA14" s="158" t="s">
        <v>56</v>
      </c>
      <c r="AB14" s="158">
        <v>4</v>
      </c>
      <c r="AC14" s="158" t="s">
        <v>629</v>
      </c>
      <c r="AD14" s="158" t="s">
        <v>609</v>
      </c>
      <c r="AE14" s="158" t="s">
        <v>58</v>
      </c>
      <c r="AF14" s="158" t="s">
        <v>58</v>
      </c>
      <c r="AG14" s="158" t="s">
        <v>59</v>
      </c>
      <c r="AH14" s="158" t="s">
        <v>60</v>
      </c>
      <c r="AI14" s="158" t="s">
        <v>630</v>
      </c>
      <c r="AJ14" s="158" t="s">
        <v>61</v>
      </c>
      <c r="AK14" s="158" t="s">
        <v>631</v>
      </c>
      <c r="AL14" s="158">
        <f t="shared" si="2"/>
        <v>175</v>
      </c>
      <c r="AM14" s="158"/>
      <c r="AN14" s="158">
        <v>-38</v>
      </c>
      <c r="AO14" s="158">
        <v>144</v>
      </c>
      <c r="AP14" s="158" t="s">
        <v>632</v>
      </c>
      <c r="AQ14" s="1" t="s">
        <v>92</v>
      </c>
    </row>
    <row r="15" spans="1:54" ht="15" customHeight="1" x14ac:dyDescent="0.25">
      <c r="A15" s="165" t="s">
        <v>42</v>
      </c>
      <c r="B15" s="181" t="s">
        <v>157</v>
      </c>
      <c r="C15" s="194" t="s">
        <v>560</v>
      </c>
      <c r="D15" s="183" t="s">
        <v>633</v>
      </c>
      <c r="E15" s="118" t="s">
        <v>634</v>
      </c>
      <c r="F15" s="158" t="s">
        <v>108</v>
      </c>
      <c r="G15" s="158" t="s">
        <v>455</v>
      </c>
      <c r="H15" s="158" t="s">
        <v>49</v>
      </c>
      <c r="I15" s="158" t="s">
        <v>628</v>
      </c>
      <c r="J15" s="158">
        <v>15</v>
      </c>
      <c r="K15" s="158">
        <v>15</v>
      </c>
      <c r="L15" s="158"/>
      <c r="M15" s="158" t="s">
        <v>52</v>
      </c>
      <c r="N15" s="158">
        <v>12.5</v>
      </c>
      <c r="O15" s="158" t="s">
        <v>55</v>
      </c>
      <c r="P15" s="158" t="s">
        <v>53</v>
      </c>
      <c r="Q15" s="4">
        <v>12.5</v>
      </c>
      <c r="R15" s="4" t="s">
        <v>55</v>
      </c>
      <c r="S15" s="158">
        <v>24.3</v>
      </c>
      <c r="T15" s="158" t="s">
        <v>55</v>
      </c>
      <c r="U15" s="158" t="s">
        <v>54</v>
      </c>
      <c r="V15" s="158">
        <v>24.3</v>
      </c>
      <c r="W15" s="158" t="s">
        <v>55</v>
      </c>
      <c r="X15" s="158">
        <f>S15/N15</f>
        <v>1.944</v>
      </c>
      <c r="Y15" s="158" t="s">
        <v>55</v>
      </c>
      <c r="Z15" s="158">
        <v>28.57</v>
      </c>
      <c r="AA15" s="158" t="s">
        <v>56</v>
      </c>
      <c r="AB15" s="158">
        <v>4</v>
      </c>
      <c r="AC15" s="158" t="s">
        <v>635</v>
      </c>
      <c r="AD15" s="158" t="s">
        <v>609</v>
      </c>
      <c r="AE15" s="158" t="s">
        <v>58</v>
      </c>
      <c r="AF15" s="158" t="s">
        <v>58</v>
      </c>
      <c r="AG15" s="158" t="s">
        <v>59</v>
      </c>
      <c r="AH15" s="158" t="s">
        <v>60</v>
      </c>
      <c r="AI15" s="158" t="s">
        <v>630</v>
      </c>
      <c r="AJ15" s="158" t="s">
        <v>61</v>
      </c>
      <c r="AK15" s="158" t="s">
        <v>631</v>
      </c>
      <c r="AL15" s="158">
        <f t="shared" si="2"/>
        <v>175</v>
      </c>
      <c r="AM15" s="158"/>
      <c r="AN15" s="158">
        <v>-38</v>
      </c>
      <c r="AO15" s="158">
        <v>144</v>
      </c>
      <c r="AP15" s="158" t="s">
        <v>632</v>
      </c>
      <c r="AQ15" s="1" t="s">
        <v>92</v>
      </c>
    </row>
    <row r="16" spans="1:54" ht="15" customHeight="1" x14ac:dyDescent="0.25">
      <c r="A16" s="165" t="s">
        <v>42</v>
      </c>
      <c r="B16" s="181" t="s">
        <v>157</v>
      </c>
      <c r="C16" s="194" t="s">
        <v>560</v>
      </c>
      <c r="D16" s="183" t="s">
        <v>633</v>
      </c>
      <c r="E16" s="118" t="s">
        <v>634</v>
      </c>
      <c r="F16" s="158" t="s">
        <v>108</v>
      </c>
      <c r="G16" s="158" t="s">
        <v>455</v>
      </c>
      <c r="H16" s="158" t="s">
        <v>49</v>
      </c>
      <c r="I16" s="158" t="s">
        <v>628</v>
      </c>
      <c r="J16" s="158">
        <v>15</v>
      </c>
      <c r="K16" s="158">
        <v>15</v>
      </c>
      <c r="L16" s="158"/>
      <c r="M16" s="158" t="s">
        <v>52</v>
      </c>
      <c r="N16" s="158">
        <v>39.700000000000003</v>
      </c>
      <c r="O16" s="158" t="s">
        <v>55</v>
      </c>
      <c r="P16" s="158" t="s">
        <v>53</v>
      </c>
      <c r="Q16" s="4">
        <v>39.700000000000003</v>
      </c>
      <c r="R16" s="4" t="s">
        <v>55</v>
      </c>
      <c r="S16" s="158">
        <v>802</v>
      </c>
      <c r="T16" s="158" t="s">
        <v>55</v>
      </c>
      <c r="U16" s="158" t="s">
        <v>54</v>
      </c>
      <c r="V16" s="158">
        <v>802</v>
      </c>
      <c r="W16" s="158" t="s">
        <v>55</v>
      </c>
      <c r="X16" s="158">
        <f>S16/N16</f>
        <v>20.201511335012594</v>
      </c>
      <c r="Y16" s="158" t="s">
        <v>55</v>
      </c>
      <c r="Z16" s="158">
        <v>28.57</v>
      </c>
      <c r="AA16" s="158" t="s">
        <v>56</v>
      </c>
      <c r="AB16" s="158">
        <v>4</v>
      </c>
      <c r="AC16" s="158" t="s">
        <v>635</v>
      </c>
      <c r="AD16" s="158" t="s">
        <v>609</v>
      </c>
      <c r="AE16" s="158" t="s">
        <v>58</v>
      </c>
      <c r="AF16" s="158" t="s">
        <v>58</v>
      </c>
      <c r="AG16" s="158" t="s">
        <v>59</v>
      </c>
      <c r="AH16" s="158" t="s">
        <v>60</v>
      </c>
      <c r="AI16" s="158" t="s">
        <v>630</v>
      </c>
      <c r="AJ16" s="158" t="s">
        <v>61</v>
      </c>
      <c r="AK16" s="158" t="s">
        <v>631</v>
      </c>
      <c r="AL16" s="158">
        <f t="shared" si="2"/>
        <v>175</v>
      </c>
      <c r="AM16" s="158"/>
      <c r="AN16" s="158">
        <v>-38</v>
      </c>
      <c r="AO16">
        <v>144</v>
      </c>
      <c r="AP16" s="158" t="s">
        <v>632</v>
      </c>
      <c r="AQ16" s="1" t="s">
        <v>92</v>
      </c>
    </row>
    <row r="17" spans="1:56" ht="15" customHeight="1" x14ac:dyDescent="0.25">
      <c r="A17" s="165" t="s">
        <v>42</v>
      </c>
      <c r="B17" s="182" t="s">
        <v>69</v>
      </c>
      <c r="C17" s="183" t="s">
        <v>178</v>
      </c>
      <c r="D17" s="166" t="s">
        <v>204</v>
      </c>
      <c r="E17" s="42" t="s">
        <v>205</v>
      </c>
      <c r="F17" s="158" t="s">
        <v>73</v>
      </c>
      <c r="G17" s="158" t="s">
        <v>455</v>
      </c>
      <c r="H17" s="158" t="s">
        <v>49</v>
      </c>
      <c r="I17" s="158" t="s">
        <v>628</v>
      </c>
      <c r="J17" s="158">
        <v>15</v>
      </c>
      <c r="K17" s="158">
        <v>15</v>
      </c>
      <c r="L17" s="158"/>
      <c r="M17" s="158" t="s">
        <v>52</v>
      </c>
      <c r="N17" s="158">
        <v>12.4</v>
      </c>
      <c r="O17" s="158" t="s">
        <v>55</v>
      </c>
      <c r="P17" s="158" t="s">
        <v>53</v>
      </c>
      <c r="Q17" s="4">
        <v>12.4</v>
      </c>
      <c r="R17" s="4" t="s">
        <v>55</v>
      </c>
      <c r="S17" s="158">
        <v>32.799999999999997</v>
      </c>
      <c r="T17" s="158" t="s">
        <v>55</v>
      </c>
      <c r="U17" s="158" t="s">
        <v>54</v>
      </c>
      <c r="V17" s="158">
        <v>32.799999999999997</v>
      </c>
      <c r="W17" s="158" t="s">
        <v>55</v>
      </c>
      <c r="X17" s="158">
        <f>S18/N18</f>
        <v>24.225000000000001</v>
      </c>
      <c r="Y17" s="158" t="s">
        <v>55</v>
      </c>
      <c r="Z17" s="158">
        <v>28.57</v>
      </c>
      <c r="AA17" s="158" t="s">
        <v>56</v>
      </c>
      <c r="AB17" s="158">
        <v>4</v>
      </c>
      <c r="AC17" s="158" t="s">
        <v>635</v>
      </c>
      <c r="AD17" s="158" t="s">
        <v>609</v>
      </c>
      <c r="AE17" s="158" t="s">
        <v>58</v>
      </c>
      <c r="AF17" s="158" t="s">
        <v>58</v>
      </c>
      <c r="AG17" s="158" t="s">
        <v>59</v>
      </c>
      <c r="AH17" s="158" t="s">
        <v>60</v>
      </c>
      <c r="AI17" s="158" t="s">
        <v>630</v>
      </c>
      <c r="AJ17" s="158" t="s">
        <v>61</v>
      </c>
      <c r="AK17" s="158" t="s">
        <v>631</v>
      </c>
      <c r="AL17" s="158">
        <f t="shared" si="2"/>
        <v>175</v>
      </c>
      <c r="AM17" s="158"/>
      <c r="AN17" s="158">
        <v>-38</v>
      </c>
      <c r="AO17" s="158">
        <v>144</v>
      </c>
      <c r="AP17" s="158" t="s">
        <v>632</v>
      </c>
      <c r="AQ17" s="1" t="s">
        <v>92</v>
      </c>
    </row>
    <row r="18" spans="1:56" ht="15" customHeight="1" x14ac:dyDescent="0.25">
      <c r="A18" s="165" t="s">
        <v>42</v>
      </c>
      <c r="B18" s="182" t="s">
        <v>69</v>
      </c>
      <c r="C18" s="183" t="s">
        <v>178</v>
      </c>
      <c r="D18" s="166" t="s">
        <v>204</v>
      </c>
      <c r="E18" s="42" t="s">
        <v>205</v>
      </c>
      <c r="F18" s="158" t="s">
        <v>73</v>
      </c>
      <c r="G18" s="158" t="s">
        <v>455</v>
      </c>
      <c r="H18" s="158" t="s">
        <v>49</v>
      </c>
      <c r="I18" s="158" t="s">
        <v>628</v>
      </c>
      <c r="J18" s="158">
        <v>15</v>
      </c>
      <c r="K18" s="158">
        <v>15</v>
      </c>
      <c r="L18" s="158"/>
      <c r="M18" s="158" t="s">
        <v>52</v>
      </c>
      <c r="N18" s="158">
        <v>4</v>
      </c>
      <c r="O18" s="158" t="s">
        <v>55</v>
      </c>
      <c r="P18" s="158" t="s">
        <v>53</v>
      </c>
      <c r="Q18" s="4">
        <v>4</v>
      </c>
      <c r="R18" s="4" t="s">
        <v>55</v>
      </c>
      <c r="S18" s="158">
        <v>96.9</v>
      </c>
      <c r="T18" s="158" t="s">
        <v>55</v>
      </c>
      <c r="U18" s="158" t="s">
        <v>54</v>
      </c>
      <c r="V18" s="158">
        <v>96.9</v>
      </c>
      <c r="W18" s="158" t="s">
        <v>55</v>
      </c>
      <c r="X18" s="158">
        <f>S18/N18</f>
        <v>24.225000000000001</v>
      </c>
      <c r="Y18" s="158" t="s">
        <v>55</v>
      </c>
      <c r="Z18" s="158">
        <v>28.57</v>
      </c>
      <c r="AA18" s="158" t="s">
        <v>56</v>
      </c>
      <c r="AB18" s="158">
        <v>4</v>
      </c>
      <c r="AC18" s="158" t="s">
        <v>635</v>
      </c>
      <c r="AD18" s="158" t="s">
        <v>609</v>
      </c>
      <c r="AE18" s="158" t="s">
        <v>58</v>
      </c>
      <c r="AF18" s="158" t="s">
        <v>58</v>
      </c>
      <c r="AG18" s="158" t="s">
        <v>59</v>
      </c>
      <c r="AH18" s="158" t="s">
        <v>60</v>
      </c>
      <c r="AI18" s="158" t="s">
        <v>630</v>
      </c>
      <c r="AJ18" s="158" t="s">
        <v>61</v>
      </c>
      <c r="AK18" s="158" t="s">
        <v>631</v>
      </c>
      <c r="AL18" s="158">
        <f t="shared" si="2"/>
        <v>175</v>
      </c>
      <c r="AM18" s="158"/>
      <c r="AN18" s="158">
        <v>-38</v>
      </c>
      <c r="AO18" s="158">
        <v>144</v>
      </c>
      <c r="AP18" s="158" t="s">
        <v>632</v>
      </c>
      <c r="AQ18" s="1" t="s">
        <v>92</v>
      </c>
    </row>
    <row r="19" spans="1:56" ht="15" customHeight="1" x14ac:dyDescent="0.25">
      <c r="A19" s="165" t="s">
        <v>42</v>
      </c>
      <c r="B19" s="182" t="s">
        <v>69</v>
      </c>
      <c r="C19" s="183" t="s">
        <v>178</v>
      </c>
      <c r="D19" s="166" t="s">
        <v>204</v>
      </c>
      <c r="E19" s="42" t="s">
        <v>205</v>
      </c>
      <c r="F19" s="158" t="s">
        <v>73</v>
      </c>
      <c r="G19" s="158" t="s">
        <v>455</v>
      </c>
      <c r="H19" s="158" t="s">
        <v>49</v>
      </c>
      <c r="I19" s="158" t="s">
        <v>628</v>
      </c>
      <c r="J19" s="158">
        <v>15</v>
      </c>
      <c r="K19" s="158">
        <v>15</v>
      </c>
      <c r="L19" s="158"/>
      <c r="M19" s="158" t="s">
        <v>52</v>
      </c>
      <c r="N19" s="158">
        <v>35.5</v>
      </c>
      <c r="O19" s="158" t="s">
        <v>55</v>
      </c>
      <c r="P19" s="158" t="s">
        <v>53</v>
      </c>
      <c r="Q19" s="4">
        <v>35.5</v>
      </c>
      <c r="R19" s="4" t="s">
        <v>55</v>
      </c>
      <c r="S19" s="158">
        <v>142.1</v>
      </c>
      <c r="T19" s="158" t="s">
        <v>55</v>
      </c>
      <c r="U19" s="158" t="s">
        <v>54</v>
      </c>
      <c r="V19" s="158">
        <v>142.1</v>
      </c>
      <c r="W19" s="158" t="s">
        <v>55</v>
      </c>
      <c r="X19" s="158">
        <f>S20/N20</f>
        <v>0.10975609756097562</v>
      </c>
      <c r="Y19" s="158" t="s">
        <v>55</v>
      </c>
      <c r="Z19" s="158">
        <v>28.57</v>
      </c>
      <c r="AA19" s="158" t="s">
        <v>56</v>
      </c>
      <c r="AB19" s="158">
        <v>4</v>
      </c>
      <c r="AC19" s="158" t="s">
        <v>635</v>
      </c>
      <c r="AD19" s="158" t="s">
        <v>609</v>
      </c>
      <c r="AE19" s="158" t="s">
        <v>58</v>
      </c>
      <c r="AF19" s="158" t="s">
        <v>58</v>
      </c>
      <c r="AG19" s="158" t="s">
        <v>59</v>
      </c>
      <c r="AH19" s="158" t="s">
        <v>60</v>
      </c>
      <c r="AI19" s="158" t="s">
        <v>630</v>
      </c>
      <c r="AJ19" s="158" t="s">
        <v>61</v>
      </c>
      <c r="AK19" s="158" t="s">
        <v>631</v>
      </c>
      <c r="AL19" s="158">
        <f t="shared" si="2"/>
        <v>175</v>
      </c>
      <c r="AM19" s="158"/>
      <c r="AN19" s="158">
        <v>-38</v>
      </c>
      <c r="AO19" s="158">
        <v>144</v>
      </c>
      <c r="AP19" s="158" t="s">
        <v>632</v>
      </c>
      <c r="AQ19" s="1" t="s">
        <v>92</v>
      </c>
      <c r="BD19" s="1"/>
    </row>
    <row r="20" spans="1:56" ht="15" customHeight="1" x14ac:dyDescent="0.25">
      <c r="A20" s="172" t="s">
        <v>109</v>
      </c>
      <c r="B20" s="173" t="s">
        <v>147</v>
      </c>
      <c r="C20" s="163" t="s">
        <v>151</v>
      </c>
      <c r="D20" s="176" t="s">
        <v>152</v>
      </c>
      <c r="E20" s="107" t="s">
        <v>284</v>
      </c>
      <c r="F20" s="158" t="s">
        <v>85</v>
      </c>
      <c r="G20" s="158" t="s">
        <v>455</v>
      </c>
      <c r="H20" s="158" t="s">
        <v>49</v>
      </c>
      <c r="I20" s="158" t="s">
        <v>628</v>
      </c>
      <c r="J20" s="158">
        <v>15</v>
      </c>
      <c r="K20" s="158">
        <v>15</v>
      </c>
      <c r="L20" s="158"/>
      <c r="M20" s="158" t="s">
        <v>52</v>
      </c>
      <c r="N20" s="158">
        <v>8.1999999999999993</v>
      </c>
      <c r="O20" s="158" t="s">
        <v>55</v>
      </c>
      <c r="P20" s="158" t="s">
        <v>53</v>
      </c>
      <c r="Q20" s="4">
        <v>8.1999999999999993</v>
      </c>
      <c r="R20" s="4" t="s">
        <v>55</v>
      </c>
      <c r="S20" s="158">
        <v>0.9</v>
      </c>
      <c r="T20" s="158" t="s">
        <v>55</v>
      </c>
      <c r="U20" s="158" t="s">
        <v>54</v>
      </c>
      <c r="V20" s="158">
        <v>0.9</v>
      </c>
      <c r="W20" s="158" t="s">
        <v>55</v>
      </c>
      <c r="X20" s="158">
        <f>S20/N20</f>
        <v>0.10975609756097562</v>
      </c>
      <c r="Y20" s="158" t="s">
        <v>55</v>
      </c>
      <c r="Z20" s="109">
        <v>28.57</v>
      </c>
      <c r="AA20" s="158" t="s">
        <v>56</v>
      </c>
      <c r="AB20" s="158">
        <v>4</v>
      </c>
      <c r="AC20" s="158" t="s">
        <v>635</v>
      </c>
      <c r="AD20" s="158" t="s">
        <v>609</v>
      </c>
      <c r="AE20" s="158" t="s">
        <v>58</v>
      </c>
      <c r="AF20" s="158" t="s">
        <v>58</v>
      </c>
      <c r="AG20" s="158" t="s">
        <v>636</v>
      </c>
      <c r="AH20" s="158" t="s">
        <v>60</v>
      </c>
      <c r="AI20" s="158" t="s">
        <v>630</v>
      </c>
      <c r="AJ20" s="158" t="s">
        <v>61</v>
      </c>
      <c r="AK20" s="158" t="s">
        <v>631</v>
      </c>
      <c r="AL20" s="158">
        <f t="shared" si="2"/>
        <v>175</v>
      </c>
      <c r="AM20" s="158"/>
      <c r="AN20" s="158">
        <v>-38</v>
      </c>
      <c r="AO20" s="158">
        <v>144</v>
      </c>
      <c r="AP20" s="158" t="s">
        <v>632</v>
      </c>
      <c r="AQ20" s="1" t="s">
        <v>92</v>
      </c>
    </row>
    <row r="21" spans="1:56" ht="15" customHeight="1" x14ac:dyDescent="0.25">
      <c r="A21" s="172" t="s">
        <v>109</v>
      </c>
      <c r="B21" s="173" t="s">
        <v>147</v>
      </c>
      <c r="C21" s="163" t="s">
        <v>151</v>
      </c>
      <c r="D21" s="176" t="s">
        <v>152</v>
      </c>
      <c r="E21" s="107" t="s">
        <v>284</v>
      </c>
      <c r="F21" s="158" t="s">
        <v>85</v>
      </c>
      <c r="G21" s="158" t="s">
        <v>455</v>
      </c>
      <c r="H21" s="158" t="s">
        <v>49</v>
      </c>
      <c r="I21" s="158" t="s">
        <v>628</v>
      </c>
      <c r="J21" s="158">
        <v>15</v>
      </c>
      <c r="K21" s="158">
        <v>15</v>
      </c>
      <c r="L21" s="158"/>
      <c r="M21" s="158" t="s">
        <v>52</v>
      </c>
      <c r="N21" s="158">
        <v>14.4</v>
      </c>
      <c r="O21" s="158" t="s">
        <v>55</v>
      </c>
      <c r="P21" s="158" t="s">
        <v>53</v>
      </c>
      <c r="Q21" s="4">
        <v>14.4</v>
      </c>
      <c r="R21" s="4" t="s">
        <v>55</v>
      </c>
      <c r="S21" s="158">
        <v>146</v>
      </c>
      <c r="T21" s="158" t="s">
        <v>55</v>
      </c>
      <c r="U21" s="158" t="s">
        <v>54</v>
      </c>
      <c r="V21" s="158">
        <v>146</v>
      </c>
      <c r="W21" s="158" t="s">
        <v>55</v>
      </c>
      <c r="X21" s="158">
        <f>S21/N21</f>
        <v>10.138888888888889</v>
      </c>
      <c r="Y21" s="158" t="s">
        <v>55</v>
      </c>
      <c r="Z21" s="109">
        <v>28.57</v>
      </c>
      <c r="AA21" s="158" t="s">
        <v>56</v>
      </c>
      <c r="AB21" s="158">
        <v>4</v>
      </c>
      <c r="AC21" s="158" t="s">
        <v>635</v>
      </c>
      <c r="AD21" s="158" t="s">
        <v>609</v>
      </c>
      <c r="AE21" s="158" t="s">
        <v>58</v>
      </c>
      <c r="AF21" s="158" t="s">
        <v>58</v>
      </c>
      <c r="AG21" s="158" t="s">
        <v>636</v>
      </c>
      <c r="AH21" s="158" t="s">
        <v>60</v>
      </c>
      <c r="AI21" s="158" t="s">
        <v>630</v>
      </c>
      <c r="AJ21" s="158" t="s">
        <v>61</v>
      </c>
      <c r="AK21" s="158" t="s">
        <v>631</v>
      </c>
      <c r="AL21" s="158">
        <f t="shared" si="2"/>
        <v>175</v>
      </c>
      <c r="AM21" s="158"/>
      <c r="AN21" s="158">
        <v>-38</v>
      </c>
      <c r="AO21">
        <v>144</v>
      </c>
      <c r="AP21" s="158" t="s">
        <v>632</v>
      </c>
      <c r="AQ21" s="1" t="s">
        <v>92</v>
      </c>
    </row>
    <row r="22" spans="1:56" ht="15" customHeight="1" x14ac:dyDescent="0.25">
      <c r="A22" s="159" t="s">
        <v>80</v>
      </c>
      <c r="B22" s="178" t="s">
        <v>167</v>
      </c>
      <c r="C22" s="179" t="s">
        <v>168</v>
      </c>
      <c r="D22" s="180" t="s">
        <v>169</v>
      </c>
      <c r="E22" s="84" t="s">
        <v>170</v>
      </c>
      <c r="F22" s="158" t="s">
        <v>97</v>
      </c>
      <c r="G22" s="158" t="s">
        <v>171</v>
      </c>
      <c r="H22" s="158" t="s">
        <v>55</v>
      </c>
      <c r="I22" s="158" t="s">
        <v>55</v>
      </c>
      <c r="J22" s="158">
        <v>28.6</v>
      </c>
      <c r="K22" s="158">
        <v>28.6</v>
      </c>
      <c r="L22" s="158"/>
      <c r="M22" s="158" t="s">
        <v>52</v>
      </c>
      <c r="N22" s="158">
        <v>41.6</v>
      </c>
      <c r="O22" s="158" t="s">
        <v>55</v>
      </c>
      <c r="P22" s="158" t="s">
        <v>53</v>
      </c>
      <c r="Q22" s="158">
        <f>N22</f>
        <v>41.6</v>
      </c>
      <c r="R22" s="158" t="str">
        <f>O22</f>
        <v>NA</v>
      </c>
      <c r="S22" s="158">
        <v>158.4</v>
      </c>
      <c r="T22" s="158" t="s">
        <v>55</v>
      </c>
      <c r="U22" s="158" t="s">
        <v>54</v>
      </c>
      <c r="V22" s="158">
        <f>S22</f>
        <v>158.4</v>
      </c>
      <c r="W22" s="158" t="str">
        <f>T22</f>
        <v>NA</v>
      </c>
      <c r="X22" s="158">
        <f>V22/Q22</f>
        <v>3.8076923076923075</v>
      </c>
      <c r="Y22" s="158" t="s">
        <v>55</v>
      </c>
      <c r="Z22" s="158">
        <v>30</v>
      </c>
      <c r="AA22" s="158" t="s">
        <v>56</v>
      </c>
      <c r="AB22" s="158">
        <v>4</v>
      </c>
      <c r="AC22" s="158" t="s">
        <v>637</v>
      </c>
      <c r="AD22" s="158" t="s">
        <v>609</v>
      </c>
      <c r="AE22" s="158" t="s">
        <v>58</v>
      </c>
      <c r="AF22" s="158" t="s">
        <v>58</v>
      </c>
      <c r="AG22" s="158" t="s">
        <v>638</v>
      </c>
      <c r="AH22" s="158" t="s">
        <v>60</v>
      </c>
      <c r="AI22" s="158" t="s">
        <v>175</v>
      </c>
      <c r="AJ22" s="158" t="s">
        <v>174</v>
      </c>
      <c r="AK22" s="158">
        <v>180</v>
      </c>
      <c r="AL22" s="158">
        <v>180</v>
      </c>
      <c r="AM22" s="158"/>
      <c r="AN22" s="158">
        <v>6</v>
      </c>
      <c r="AO22" s="158"/>
      <c r="AP22" s="4" t="s">
        <v>176</v>
      </c>
      <c r="AQ22" s="3" t="s">
        <v>177</v>
      </c>
    </row>
    <row r="23" spans="1:56" ht="15" customHeight="1" x14ac:dyDescent="0.25">
      <c r="A23" s="172" t="s">
        <v>109</v>
      </c>
      <c r="B23" s="173" t="s">
        <v>147</v>
      </c>
      <c r="C23" s="163" t="s">
        <v>151</v>
      </c>
      <c r="D23" s="176" t="s">
        <v>152</v>
      </c>
      <c r="E23" s="37" t="s">
        <v>428</v>
      </c>
      <c r="F23" s="158" t="s">
        <v>85</v>
      </c>
      <c r="G23" s="158" t="s">
        <v>616</v>
      </c>
      <c r="H23" s="158" t="s">
        <v>182</v>
      </c>
      <c r="I23" s="158" t="s">
        <v>182</v>
      </c>
      <c r="J23" s="158" t="s">
        <v>55</v>
      </c>
      <c r="K23" s="158" t="s">
        <v>55</v>
      </c>
      <c r="L23" s="158"/>
      <c r="M23" s="158" t="s">
        <v>52</v>
      </c>
      <c r="N23" s="158">
        <v>5.2</v>
      </c>
      <c r="O23" s="158" t="s">
        <v>55</v>
      </c>
      <c r="P23" s="158" t="s">
        <v>53</v>
      </c>
      <c r="Q23" s="158">
        <f>N23</f>
        <v>5.2</v>
      </c>
      <c r="R23" s="158" t="str">
        <f>O23</f>
        <v>NA</v>
      </c>
      <c r="S23" s="158">
        <v>50</v>
      </c>
      <c r="T23" s="158" t="s">
        <v>55</v>
      </c>
      <c r="U23" s="158" t="s">
        <v>54</v>
      </c>
      <c r="V23" s="158">
        <f>S23</f>
        <v>50</v>
      </c>
      <c r="W23" s="158" t="str">
        <f>T23</f>
        <v>NA</v>
      </c>
      <c r="X23" s="158">
        <f>V23/Q23</f>
        <v>9.615384615384615</v>
      </c>
      <c r="Y23" s="158" t="s">
        <v>55</v>
      </c>
      <c r="Z23" s="158">
        <v>2000</v>
      </c>
      <c r="AA23" s="158" t="s">
        <v>56</v>
      </c>
      <c r="AB23" s="158" t="s">
        <v>55</v>
      </c>
      <c r="AC23" s="158" t="s">
        <v>639</v>
      </c>
      <c r="AD23" s="158" t="s">
        <v>609</v>
      </c>
      <c r="AE23" s="158" t="s">
        <v>58</v>
      </c>
      <c r="AF23" s="158" t="s">
        <v>58</v>
      </c>
      <c r="AG23" s="158" t="s">
        <v>59</v>
      </c>
      <c r="AH23" s="158" t="s">
        <v>58</v>
      </c>
      <c r="AI23" s="158" t="s">
        <v>77</v>
      </c>
      <c r="AJ23" s="158" t="s">
        <v>209</v>
      </c>
      <c r="AK23" s="158" t="s">
        <v>55</v>
      </c>
      <c r="AL23" s="158" t="s">
        <v>55</v>
      </c>
      <c r="AM23" s="158"/>
      <c r="AN23" s="158">
        <v>29</v>
      </c>
      <c r="AO23" s="158">
        <v>34</v>
      </c>
      <c r="AP23" s="158" t="s">
        <v>640</v>
      </c>
      <c r="AQ23" s="8" t="s">
        <v>641</v>
      </c>
    </row>
    <row r="24" spans="1:56" ht="15" customHeight="1" x14ac:dyDescent="0.25">
      <c r="A24" s="165" t="s">
        <v>42</v>
      </c>
      <c r="B24" s="182" t="s">
        <v>69</v>
      </c>
      <c r="C24" s="183" t="s">
        <v>178</v>
      </c>
      <c r="D24" s="167" t="s">
        <v>179</v>
      </c>
      <c r="E24" s="42" t="s">
        <v>180</v>
      </c>
      <c r="F24" s="158" t="s">
        <v>73</v>
      </c>
      <c r="G24" s="158" t="s">
        <v>181</v>
      </c>
      <c r="H24" s="158" t="s">
        <v>182</v>
      </c>
      <c r="I24" s="158" t="s">
        <v>182</v>
      </c>
      <c r="J24" s="158">
        <v>18</v>
      </c>
      <c r="K24" s="158">
        <v>18</v>
      </c>
      <c r="L24" s="158"/>
      <c r="M24" s="158" t="s">
        <v>52</v>
      </c>
      <c r="N24" s="158">
        <v>4.5999999999999996</v>
      </c>
      <c r="O24" s="158" t="s">
        <v>55</v>
      </c>
      <c r="P24" s="158" t="s">
        <v>53</v>
      </c>
      <c r="Q24" s="4">
        <v>4.5999999999999996</v>
      </c>
      <c r="R24" s="4" t="s">
        <v>55</v>
      </c>
      <c r="S24" s="158">
        <v>2</v>
      </c>
      <c r="T24" s="158" t="s">
        <v>55</v>
      </c>
      <c r="U24" s="158" t="s">
        <v>54</v>
      </c>
      <c r="V24" s="158">
        <v>2</v>
      </c>
      <c r="W24" s="158" t="s">
        <v>55</v>
      </c>
      <c r="X24" s="158">
        <f>S24/N24</f>
        <v>0.43478260869565222</v>
      </c>
      <c r="Y24" s="158" t="s">
        <v>55</v>
      </c>
      <c r="Z24" s="158">
        <v>8.6999999999999993</v>
      </c>
      <c r="AA24" s="158" t="s">
        <v>56</v>
      </c>
      <c r="AB24" s="158">
        <v>3</v>
      </c>
      <c r="AC24" s="158" t="s">
        <v>642</v>
      </c>
      <c r="AD24" s="158" t="s">
        <v>619</v>
      </c>
      <c r="AE24" s="158" t="s">
        <v>58</v>
      </c>
      <c r="AF24" s="158" t="s">
        <v>58</v>
      </c>
      <c r="AG24" s="158" t="s">
        <v>76</v>
      </c>
      <c r="AH24" s="158" t="s">
        <v>60</v>
      </c>
      <c r="AI24" s="158" t="s">
        <v>175</v>
      </c>
      <c r="AJ24" s="158" t="s">
        <v>174</v>
      </c>
      <c r="AK24" s="158">
        <v>35</v>
      </c>
      <c r="AL24" s="158">
        <v>35</v>
      </c>
      <c r="AM24" s="158"/>
      <c r="AN24" s="158">
        <v>-22</v>
      </c>
      <c r="AO24" s="158">
        <v>40</v>
      </c>
      <c r="AP24" s="158" t="s">
        <v>187</v>
      </c>
      <c r="AQ24" s="1" t="s">
        <v>188</v>
      </c>
    </row>
    <row r="25" spans="1:56" ht="15" customHeight="1" x14ac:dyDescent="0.25">
      <c r="A25" s="165" t="s">
        <v>42</v>
      </c>
      <c r="B25" s="182" t="s">
        <v>69</v>
      </c>
      <c r="C25" s="183" t="s">
        <v>178</v>
      </c>
      <c r="D25" s="166" t="s">
        <v>204</v>
      </c>
      <c r="E25" s="42" t="s">
        <v>205</v>
      </c>
      <c r="F25" s="158" t="s">
        <v>73</v>
      </c>
      <c r="G25" s="158" t="s">
        <v>206</v>
      </c>
      <c r="H25" s="158" t="s">
        <v>49</v>
      </c>
      <c r="I25" s="158" t="s">
        <v>207</v>
      </c>
      <c r="J25" s="158">
        <v>12</v>
      </c>
      <c r="K25" s="158">
        <v>12</v>
      </c>
      <c r="L25" s="158"/>
      <c r="M25" s="158" t="s">
        <v>52</v>
      </c>
      <c r="N25" s="158">
        <v>5</v>
      </c>
      <c r="O25" s="158">
        <v>2</v>
      </c>
      <c r="P25" s="158" t="s">
        <v>53</v>
      </c>
      <c r="Q25" s="158">
        <f t="shared" ref="Q25:R30" si="3">N25</f>
        <v>5</v>
      </c>
      <c r="R25" s="158">
        <f t="shared" si="3"/>
        <v>2</v>
      </c>
      <c r="S25" s="158">
        <v>40</v>
      </c>
      <c r="T25" s="158">
        <v>10</v>
      </c>
      <c r="U25" s="158" t="s">
        <v>54</v>
      </c>
      <c r="V25" s="158">
        <f t="shared" ref="V25:W30" si="4">S25</f>
        <v>40</v>
      </c>
      <c r="W25" s="158">
        <f t="shared" si="4"/>
        <v>10</v>
      </c>
      <c r="X25" s="158">
        <f t="shared" ref="X25:X30" si="5">V25/Q25</f>
        <v>8</v>
      </c>
      <c r="Y25" s="158" t="s">
        <v>55</v>
      </c>
      <c r="Z25" s="158">
        <v>60</v>
      </c>
      <c r="AA25" s="158" t="s">
        <v>56</v>
      </c>
      <c r="AB25" s="158">
        <v>7</v>
      </c>
      <c r="AC25" s="158" t="s">
        <v>643</v>
      </c>
      <c r="AD25" s="158" t="s">
        <v>609</v>
      </c>
      <c r="AE25" s="158" t="s">
        <v>58</v>
      </c>
      <c r="AF25" s="158">
        <v>0.2</v>
      </c>
      <c r="AG25" s="158" t="s">
        <v>636</v>
      </c>
      <c r="AH25" s="158" t="s">
        <v>58</v>
      </c>
      <c r="AI25" s="158" t="s">
        <v>77</v>
      </c>
      <c r="AJ25" s="158" t="s">
        <v>209</v>
      </c>
      <c r="AK25" s="158">
        <v>210</v>
      </c>
      <c r="AL25" s="158">
        <v>210</v>
      </c>
      <c r="AM25" s="158"/>
      <c r="AN25" s="158">
        <v>-45</v>
      </c>
      <c r="AO25" s="158">
        <v>170</v>
      </c>
      <c r="AP25" s="158" t="s">
        <v>210</v>
      </c>
      <c r="AQ25" s="1" t="s">
        <v>211</v>
      </c>
    </row>
    <row r="26" spans="1:56" ht="15" customHeight="1" x14ac:dyDescent="0.25">
      <c r="A26" s="165" t="s">
        <v>42</v>
      </c>
      <c r="B26" s="182" t="s">
        <v>69</v>
      </c>
      <c r="C26" s="183" t="s">
        <v>178</v>
      </c>
      <c r="D26" s="166" t="s">
        <v>204</v>
      </c>
      <c r="E26" s="42" t="s">
        <v>205</v>
      </c>
      <c r="F26" s="158" t="s">
        <v>73</v>
      </c>
      <c r="G26" s="158" t="s">
        <v>206</v>
      </c>
      <c r="H26" s="158" t="s">
        <v>49</v>
      </c>
      <c r="I26" s="158" t="s">
        <v>212</v>
      </c>
      <c r="J26" s="158">
        <v>12</v>
      </c>
      <c r="K26" s="158">
        <v>12</v>
      </c>
      <c r="L26" s="158"/>
      <c r="M26" s="158" t="s">
        <v>52</v>
      </c>
      <c r="N26" s="158">
        <v>11</v>
      </c>
      <c r="O26" s="158">
        <v>5</v>
      </c>
      <c r="P26" s="158" t="s">
        <v>53</v>
      </c>
      <c r="Q26" s="158">
        <f t="shared" si="3"/>
        <v>11</v>
      </c>
      <c r="R26" s="158">
        <f t="shared" si="3"/>
        <v>5</v>
      </c>
      <c r="S26" s="158">
        <v>50</v>
      </c>
      <c r="T26" s="158">
        <v>20</v>
      </c>
      <c r="U26" s="158" t="s">
        <v>54</v>
      </c>
      <c r="V26" s="158">
        <f t="shared" si="4"/>
        <v>50</v>
      </c>
      <c r="W26" s="158">
        <f t="shared" si="4"/>
        <v>20</v>
      </c>
      <c r="X26" s="158">
        <f t="shared" si="5"/>
        <v>4.5454545454545459</v>
      </c>
      <c r="Y26" s="158" t="s">
        <v>55</v>
      </c>
      <c r="Z26" s="158">
        <v>60</v>
      </c>
      <c r="AA26" s="158" t="s">
        <v>56</v>
      </c>
      <c r="AB26" s="158">
        <v>7</v>
      </c>
      <c r="AC26" s="158" t="s">
        <v>643</v>
      </c>
      <c r="AD26" s="158" t="s">
        <v>609</v>
      </c>
      <c r="AE26" s="158" t="s">
        <v>58</v>
      </c>
      <c r="AF26" s="158">
        <v>0.2</v>
      </c>
      <c r="AG26" s="158" t="s">
        <v>636</v>
      </c>
      <c r="AH26" s="158" t="s">
        <v>58</v>
      </c>
      <c r="AI26" s="158" t="s">
        <v>77</v>
      </c>
      <c r="AJ26" s="158" t="s">
        <v>209</v>
      </c>
      <c r="AK26" s="158">
        <v>210</v>
      </c>
      <c r="AL26" s="158">
        <v>210</v>
      </c>
      <c r="AM26" s="158"/>
      <c r="AN26" s="158">
        <v>-45</v>
      </c>
      <c r="AO26" s="158">
        <v>170</v>
      </c>
      <c r="AP26" s="158" t="s">
        <v>210</v>
      </c>
      <c r="AQ26" s="1" t="s">
        <v>211</v>
      </c>
    </row>
    <row r="27" spans="1:56" ht="15" customHeight="1" x14ac:dyDescent="0.25">
      <c r="A27" s="165" t="s">
        <v>42</v>
      </c>
      <c r="B27" s="182" t="s">
        <v>69</v>
      </c>
      <c r="C27" s="183" t="s">
        <v>178</v>
      </c>
      <c r="D27" s="166" t="s">
        <v>204</v>
      </c>
      <c r="E27" s="42" t="s">
        <v>205</v>
      </c>
      <c r="F27" s="158" t="s">
        <v>73</v>
      </c>
      <c r="G27" s="158" t="s">
        <v>206</v>
      </c>
      <c r="H27" s="158" t="s">
        <v>49</v>
      </c>
      <c r="I27" s="158" t="s">
        <v>207</v>
      </c>
      <c r="J27" s="158">
        <v>12</v>
      </c>
      <c r="K27" s="158">
        <v>12</v>
      </c>
      <c r="L27" s="158"/>
      <c r="M27" s="158" t="s">
        <v>52</v>
      </c>
      <c r="N27" s="158">
        <v>18</v>
      </c>
      <c r="O27" s="158">
        <v>10</v>
      </c>
      <c r="P27" s="158" t="s">
        <v>53</v>
      </c>
      <c r="Q27" s="158">
        <f t="shared" si="3"/>
        <v>18</v>
      </c>
      <c r="R27" s="158">
        <f t="shared" si="3"/>
        <v>10</v>
      </c>
      <c r="S27" s="158">
        <v>55</v>
      </c>
      <c r="T27" s="158">
        <v>7</v>
      </c>
      <c r="U27" s="158" t="s">
        <v>54</v>
      </c>
      <c r="V27" s="158">
        <f t="shared" si="4"/>
        <v>55</v>
      </c>
      <c r="W27" s="158">
        <f t="shared" si="4"/>
        <v>7</v>
      </c>
      <c r="X27" s="158">
        <f t="shared" si="5"/>
        <v>3.0555555555555554</v>
      </c>
      <c r="Y27" s="158" t="s">
        <v>55</v>
      </c>
      <c r="Z27" s="158">
        <v>60</v>
      </c>
      <c r="AA27" s="158" t="s">
        <v>56</v>
      </c>
      <c r="AB27" s="158">
        <v>7</v>
      </c>
      <c r="AC27" s="158" t="s">
        <v>643</v>
      </c>
      <c r="AD27" s="158" t="s">
        <v>609</v>
      </c>
      <c r="AE27" s="158" t="s">
        <v>58</v>
      </c>
      <c r="AF27" s="158">
        <v>0.2</v>
      </c>
      <c r="AG27" s="158" t="s">
        <v>636</v>
      </c>
      <c r="AH27" s="158" t="s">
        <v>58</v>
      </c>
      <c r="AI27" s="158" t="s">
        <v>77</v>
      </c>
      <c r="AJ27" s="158" t="s">
        <v>209</v>
      </c>
      <c r="AK27" s="158">
        <v>210</v>
      </c>
      <c r="AL27" s="158">
        <v>210</v>
      </c>
      <c r="AM27" s="158"/>
      <c r="AN27" s="158">
        <v>-45</v>
      </c>
      <c r="AO27" s="158">
        <v>170</v>
      </c>
      <c r="AP27" s="158" t="s">
        <v>210</v>
      </c>
      <c r="AQ27" s="1" t="s">
        <v>211</v>
      </c>
    </row>
    <row r="28" spans="1:56" ht="15" customHeight="1" x14ac:dyDescent="0.25">
      <c r="A28" s="165" t="s">
        <v>42</v>
      </c>
      <c r="B28" s="182" t="s">
        <v>69</v>
      </c>
      <c r="C28" s="183" t="s">
        <v>178</v>
      </c>
      <c r="D28" s="166" t="s">
        <v>204</v>
      </c>
      <c r="E28" s="42" t="s">
        <v>205</v>
      </c>
      <c r="F28" s="158" t="s">
        <v>73</v>
      </c>
      <c r="G28" s="158" t="s">
        <v>206</v>
      </c>
      <c r="H28" s="158" t="s">
        <v>49</v>
      </c>
      <c r="I28" s="158" t="s">
        <v>207</v>
      </c>
      <c r="J28" s="158">
        <v>12</v>
      </c>
      <c r="K28" s="158">
        <v>12</v>
      </c>
      <c r="L28" s="158"/>
      <c r="M28" s="158" t="s">
        <v>52</v>
      </c>
      <c r="N28" s="158">
        <v>9</v>
      </c>
      <c r="O28" s="158">
        <v>4</v>
      </c>
      <c r="P28" s="158" t="s">
        <v>53</v>
      </c>
      <c r="Q28" s="158">
        <f t="shared" si="3"/>
        <v>9</v>
      </c>
      <c r="R28" s="158">
        <f t="shared" si="3"/>
        <v>4</v>
      </c>
      <c r="S28" s="158">
        <v>70</v>
      </c>
      <c r="T28" s="158">
        <v>5</v>
      </c>
      <c r="U28" s="158" t="s">
        <v>54</v>
      </c>
      <c r="V28" s="158">
        <f t="shared" si="4"/>
        <v>70</v>
      </c>
      <c r="W28" s="158">
        <f t="shared" si="4"/>
        <v>5</v>
      </c>
      <c r="X28" s="158">
        <f t="shared" si="5"/>
        <v>7.7777777777777777</v>
      </c>
      <c r="Y28" s="158" t="s">
        <v>55</v>
      </c>
      <c r="Z28" s="158">
        <v>60</v>
      </c>
      <c r="AA28" s="158" t="s">
        <v>56</v>
      </c>
      <c r="AB28" s="158">
        <v>7</v>
      </c>
      <c r="AC28" s="158" t="s">
        <v>643</v>
      </c>
      <c r="AD28" s="158" t="s">
        <v>609</v>
      </c>
      <c r="AE28" s="158" t="s">
        <v>58</v>
      </c>
      <c r="AF28" s="158">
        <v>0.2</v>
      </c>
      <c r="AG28" s="158" t="s">
        <v>636</v>
      </c>
      <c r="AH28" s="158" t="s">
        <v>58</v>
      </c>
      <c r="AI28" s="158" t="s">
        <v>77</v>
      </c>
      <c r="AJ28" s="158" t="s">
        <v>209</v>
      </c>
      <c r="AK28" s="158">
        <v>210</v>
      </c>
      <c r="AL28" s="158">
        <v>210</v>
      </c>
      <c r="AM28" s="158"/>
      <c r="AN28" s="158">
        <v>-45</v>
      </c>
      <c r="AO28" s="158">
        <v>170</v>
      </c>
      <c r="AP28" s="158" t="s">
        <v>210</v>
      </c>
      <c r="AQ28" s="1" t="s">
        <v>211</v>
      </c>
    </row>
    <row r="29" spans="1:56" ht="15" customHeight="1" x14ac:dyDescent="0.25">
      <c r="A29" s="165" t="s">
        <v>42</v>
      </c>
      <c r="B29" s="182" t="s">
        <v>69</v>
      </c>
      <c r="C29" s="183" t="s">
        <v>178</v>
      </c>
      <c r="D29" s="166" t="s">
        <v>204</v>
      </c>
      <c r="E29" s="42" t="s">
        <v>205</v>
      </c>
      <c r="F29" s="158" t="s">
        <v>73</v>
      </c>
      <c r="G29" s="158" t="s">
        <v>206</v>
      </c>
      <c r="H29" s="158" t="s">
        <v>49</v>
      </c>
      <c r="I29" s="158" t="s">
        <v>87</v>
      </c>
      <c r="J29" s="158">
        <v>12</v>
      </c>
      <c r="K29" s="158">
        <v>12</v>
      </c>
      <c r="L29" s="158"/>
      <c r="M29" s="158" t="s">
        <v>52</v>
      </c>
      <c r="N29" s="158">
        <v>35</v>
      </c>
      <c r="O29" s="158">
        <v>15</v>
      </c>
      <c r="P29" s="158" t="s">
        <v>53</v>
      </c>
      <c r="Q29" s="158">
        <f t="shared" si="3"/>
        <v>35</v>
      </c>
      <c r="R29" s="158">
        <f t="shared" si="3"/>
        <v>15</v>
      </c>
      <c r="S29" s="158">
        <v>70</v>
      </c>
      <c r="T29" s="158">
        <v>35</v>
      </c>
      <c r="U29" s="158" t="s">
        <v>54</v>
      </c>
      <c r="V29" s="158">
        <f t="shared" si="4"/>
        <v>70</v>
      </c>
      <c r="W29" s="158">
        <f t="shared" si="4"/>
        <v>35</v>
      </c>
      <c r="X29" s="158">
        <f t="shared" si="5"/>
        <v>2</v>
      </c>
      <c r="Y29" s="158" t="s">
        <v>55</v>
      </c>
      <c r="Z29" s="158">
        <v>60</v>
      </c>
      <c r="AA29" s="158" t="s">
        <v>56</v>
      </c>
      <c r="AB29" s="158">
        <v>7</v>
      </c>
      <c r="AC29" s="158" t="s">
        <v>643</v>
      </c>
      <c r="AD29" s="158" t="s">
        <v>609</v>
      </c>
      <c r="AE29" s="158" t="s">
        <v>58</v>
      </c>
      <c r="AF29" s="158">
        <v>0.2</v>
      </c>
      <c r="AG29" s="158" t="s">
        <v>636</v>
      </c>
      <c r="AH29" s="158" t="s">
        <v>58</v>
      </c>
      <c r="AI29" s="158" t="s">
        <v>77</v>
      </c>
      <c r="AJ29" s="158" t="s">
        <v>209</v>
      </c>
      <c r="AK29" s="158">
        <v>210</v>
      </c>
      <c r="AL29" s="158">
        <v>210</v>
      </c>
      <c r="AM29" s="158"/>
      <c r="AN29" s="158">
        <v>-45</v>
      </c>
      <c r="AO29" s="158">
        <v>170</v>
      </c>
      <c r="AP29" s="158" t="s">
        <v>210</v>
      </c>
      <c r="AQ29" s="1" t="s">
        <v>211</v>
      </c>
    </row>
    <row r="30" spans="1:56" ht="15" customHeight="1" x14ac:dyDescent="0.25">
      <c r="A30" s="165" t="s">
        <v>42</v>
      </c>
      <c r="B30" s="182" t="s">
        <v>69</v>
      </c>
      <c r="C30" s="183" t="s">
        <v>178</v>
      </c>
      <c r="D30" s="166" t="s">
        <v>204</v>
      </c>
      <c r="E30" s="42" t="s">
        <v>205</v>
      </c>
      <c r="F30" s="158" t="s">
        <v>73</v>
      </c>
      <c r="G30" s="158" t="s">
        <v>206</v>
      </c>
      <c r="H30" s="158" t="s">
        <v>49</v>
      </c>
      <c r="I30" s="158" t="s">
        <v>191</v>
      </c>
      <c r="J30" s="158">
        <v>12</v>
      </c>
      <c r="K30" s="158">
        <v>12</v>
      </c>
      <c r="L30" s="158"/>
      <c r="M30" s="158" t="s">
        <v>52</v>
      </c>
      <c r="N30" s="158">
        <v>20</v>
      </c>
      <c r="O30" s="158">
        <v>8</v>
      </c>
      <c r="P30" s="158" t="s">
        <v>53</v>
      </c>
      <c r="Q30" s="158">
        <f t="shared" si="3"/>
        <v>20</v>
      </c>
      <c r="R30" s="158">
        <f t="shared" si="3"/>
        <v>8</v>
      </c>
      <c r="S30" s="158">
        <v>180</v>
      </c>
      <c r="T30" s="158">
        <v>60</v>
      </c>
      <c r="U30" s="158" t="s">
        <v>54</v>
      </c>
      <c r="V30" s="158">
        <f t="shared" si="4"/>
        <v>180</v>
      </c>
      <c r="W30" s="158">
        <f t="shared" si="4"/>
        <v>60</v>
      </c>
      <c r="X30" s="158">
        <f t="shared" si="5"/>
        <v>9</v>
      </c>
      <c r="Y30" s="158" t="s">
        <v>55</v>
      </c>
      <c r="Z30" s="158">
        <v>60</v>
      </c>
      <c r="AA30" s="158" t="s">
        <v>56</v>
      </c>
      <c r="AB30" s="158">
        <v>7</v>
      </c>
      <c r="AC30" s="158" t="s">
        <v>643</v>
      </c>
      <c r="AD30" s="158" t="s">
        <v>609</v>
      </c>
      <c r="AE30" s="158" t="s">
        <v>58</v>
      </c>
      <c r="AF30" s="158">
        <v>0.2</v>
      </c>
      <c r="AG30" s="158" t="s">
        <v>636</v>
      </c>
      <c r="AH30" s="158" t="s">
        <v>58</v>
      </c>
      <c r="AI30" s="158" t="s">
        <v>77</v>
      </c>
      <c r="AJ30" s="158" t="s">
        <v>209</v>
      </c>
      <c r="AK30" s="158">
        <v>210</v>
      </c>
      <c r="AL30" s="158">
        <v>210</v>
      </c>
      <c r="AM30" s="158"/>
      <c r="AN30" s="158">
        <v>-45</v>
      </c>
      <c r="AO30" s="158">
        <v>170</v>
      </c>
      <c r="AP30" s="158" t="s">
        <v>210</v>
      </c>
      <c r="AQ30" s="1" t="s">
        <v>211</v>
      </c>
    </row>
    <row r="31" spans="1:56" ht="15" customHeight="1" x14ac:dyDescent="0.25">
      <c r="A31" s="165" t="s">
        <v>42</v>
      </c>
      <c r="B31" s="182" t="s">
        <v>69</v>
      </c>
      <c r="C31" s="183" t="s">
        <v>178</v>
      </c>
      <c r="D31" s="166" t="s">
        <v>204</v>
      </c>
      <c r="E31" s="42" t="s">
        <v>205</v>
      </c>
      <c r="F31" s="158" t="s">
        <v>73</v>
      </c>
      <c r="G31" s="158" t="s">
        <v>206</v>
      </c>
      <c r="H31" s="158" t="s">
        <v>49</v>
      </c>
      <c r="I31" s="158" t="s">
        <v>212</v>
      </c>
      <c r="J31" s="158">
        <v>12</v>
      </c>
      <c r="K31" s="158">
        <v>12</v>
      </c>
      <c r="L31" s="158"/>
      <c r="M31" s="181" t="s">
        <v>242</v>
      </c>
      <c r="N31" s="158" t="s">
        <v>55</v>
      </c>
      <c r="O31" s="158" t="s">
        <v>55</v>
      </c>
      <c r="P31" s="158" t="s">
        <v>53</v>
      </c>
      <c r="Q31" s="158" t="s">
        <v>55</v>
      </c>
      <c r="R31" s="158" t="s">
        <v>55</v>
      </c>
      <c r="S31" s="158" t="s">
        <v>55</v>
      </c>
      <c r="T31" s="158" t="s">
        <v>55</v>
      </c>
      <c r="U31" s="158" t="s">
        <v>54</v>
      </c>
      <c r="V31" s="158" t="s">
        <v>55</v>
      </c>
      <c r="W31" s="158" t="s">
        <v>55</v>
      </c>
      <c r="X31" s="158">
        <v>0.55555555555555558</v>
      </c>
      <c r="Y31" s="158" t="s">
        <v>55</v>
      </c>
      <c r="Z31" s="158">
        <v>60</v>
      </c>
      <c r="AA31" s="158" t="s">
        <v>56</v>
      </c>
      <c r="AB31" s="158">
        <v>7</v>
      </c>
      <c r="AC31" s="158" t="s">
        <v>643</v>
      </c>
      <c r="AD31" s="158" t="s">
        <v>609</v>
      </c>
      <c r="AE31" s="158" t="s">
        <v>58</v>
      </c>
      <c r="AF31" s="158">
        <v>0.2</v>
      </c>
      <c r="AG31" s="158" t="s">
        <v>636</v>
      </c>
      <c r="AH31" s="158" t="s">
        <v>58</v>
      </c>
      <c r="AI31" s="158" t="s">
        <v>77</v>
      </c>
      <c r="AJ31" s="158" t="s">
        <v>209</v>
      </c>
      <c r="AK31" s="158">
        <v>210</v>
      </c>
      <c r="AL31" s="158">
        <v>210</v>
      </c>
      <c r="AM31" s="158"/>
      <c r="AN31" s="158">
        <v>-45</v>
      </c>
      <c r="AO31" s="158">
        <v>170</v>
      </c>
      <c r="AP31" s="158" t="s">
        <v>210</v>
      </c>
      <c r="AQ31" s="1" t="s">
        <v>211</v>
      </c>
    </row>
    <row r="32" spans="1:56" ht="15" customHeight="1" x14ac:dyDescent="0.25">
      <c r="A32" s="158" t="s">
        <v>80</v>
      </c>
      <c r="B32" s="158" t="s">
        <v>199</v>
      </c>
      <c r="C32" s="158" t="s">
        <v>213</v>
      </c>
      <c r="D32" s="158" t="s">
        <v>214</v>
      </c>
      <c r="E32" s="130" t="s">
        <v>215</v>
      </c>
      <c r="F32" s="158" t="s">
        <v>97</v>
      </c>
      <c r="G32" s="158" t="s">
        <v>216</v>
      </c>
      <c r="H32" s="158" t="s">
        <v>182</v>
      </c>
      <c r="I32" s="158" t="s">
        <v>182</v>
      </c>
      <c r="J32" s="158">
        <v>20</v>
      </c>
      <c r="K32" s="158">
        <v>20</v>
      </c>
      <c r="L32" s="158"/>
      <c r="M32" s="158" t="s">
        <v>52</v>
      </c>
      <c r="N32" s="158">
        <v>2.2999999999999998</v>
      </c>
      <c r="O32" s="158" t="s">
        <v>55</v>
      </c>
      <c r="P32" s="158" t="s">
        <v>53</v>
      </c>
      <c r="Q32" s="158">
        <v>2.2999999999999998</v>
      </c>
      <c r="R32" s="158" t="s">
        <v>55</v>
      </c>
      <c r="S32" s="158">
        <v>94</v>
      </c>
      <c r="T32" s="158" t="s">
        <v>55</v>
      </c>
      <c r="U32" s="207" t="s">
        <v>644</v>
      </c>
      <c r="V32" s="158">
        <f>(S32*60)/1000</f>
        <v>5.64</v>
      </c>
      <c r="W32" s="158" t="s">
        <v>55</v>
      </c>
      <c r="X32" s="158">
        <f>V32/Q32</f>
        <v>2.4521739130434783</v>
      </c>
      <c r="Y32" s="158" t="s">
        <v>55</v>
      </c>
      <c r="Z32" s="158">
        <v>60</v>
      </c>
      <c r="AA32" s="158" t="s">
        <v>56</v>
      </c>
      <c r="AB32" s="158" t="s">
        <v>645</v>
      </c>
      <c r="AC32" s="158" t="s">
        <v>646</v>
      </c>
      <c r="AD32" s="158" t="s">
        <v>619</v>
      </c>
      <c r="AE32" s="158" t="s">
        <v>58</v>
      </c>
      <c r="AF32" s="158" t="s">
        <v>58</v>
      </c>
      <c r="AG32" s="158" t="s">
        <v>59</v>
      </c>
      <c r="AH32" s="158" t="s">
        <v>60</v>
      </c>
      <c r="AI32" s="212" t="s">
        <v>647</v>
      </c>
      <c r="AJ32" s="158" t="s">
        <v>61</v>
      </c>
      <c r="AK32" s="158">
        <v>7.5250000000000004</v>
      </c>
      <c r="AL32" s="158">
        <v>7.5250000000000004</v>
      </c>
      <c r="AM32" s="158" t="s">
        <v>222</v>
      </c>
      <c r="AN32" s="158">
        <v>41</v>
      </c>
      <c r="AO32" s="158">
        <v>-70</v>
      </c>
      <c r="AP32" s="158" t="s">
        <v>220</v>
      </c>
      <c r="AQ32" s="1" t="s">
        <v>648</v>
      </c>
    </row>
    <row r="33" spans="1:47" ht="15" customHeight="1" x14ac:dyDescent="0.25">
      <c r="A33" s="158" t="s">
        <v>80</v>
      </c>
      <c r="B33" s="158" t="s">
        <v>199</v>
      </c>
      <c r="C33" s="158" t="s">
        <v>213</v>
      </c>
      <c r="D33" s="158" t="s">
        <v>214</v>
      </c>
      <c r="E33" s="130" t="s">
        <v>215</v>
      </c>
      <c r="F33" s="158" t="s">
        <v>97</v>
      </c>
      <c r="G33" s="158" t="s">
        <v>216</v>
      </c>
      <c r="H33" s="158" t="s">
        <v>182</v>
      </c>
      <c r="I33" s="158" t="s">
        <v>182</v>
      </c>
      <c r="J33" s="158">
        <v>20</v>
      </c>
      <c r="K33" s="158">
        <f>J33</f>
        <v>20</v>
      </c>
      <c r="L33" s="158"/>
      <c r="M33" s="158" t="s">
        <v>52</v>
      </c>
      <c r="N33" s="158">
        <v>4.9000000000000004</v>
      </c>
      <c r="O33" s="158" t="s">
        <v>55</v>
      </c>
      <c r="P33" s="158" t="s">
        <v>53</v>
      </c>
      <c r="Q33" s="158">
        <v>4.9000000000000004</v>
      </c>
      <c r="R33" s="158" t="s">
        <v>55</v>
      </c>
      <c r="S33" s="158">
        <v>199</v>
      </c>
      <c r="T33" s="158" t="s">
        <v>55</v>
      </c>
      <c r="U33" s="207" t="s">
        <v>644</v>
      </c>
      <c r="V33" s="158">
        <f>(S33*60)/1000</f>
        <v>11.94</v>
      </c>
      <c r="W33" s="158" t="s">
        <v>55</v>
      </c>
      <c r="X33" s="158">
        <f>V33/Q33</f>
        <v>2.4367346938775509</v>
      </c>
      <c r="Y33" s="158" t="s">
        <v>55</v>
      </c>
      <c r="Z33" s="158">
        <v>60</v>
      </c>
      <c r="AA33" s="158" t="s">
        <v>56</v>
      </c>
      <c r="AB33" s="158" t="s">
        <v>645</v>
      </c>
      <c r="AC33" s="158" t="s">
        <v>646</v>
      </c>
      <c r="AD33" s="158" t="s">
        <v>619</v>
      </c>
      <c r="AE33" s="158" t="s">
        <v>58</v>
      </c>
      <c r="AF33" s="158" t="s">
        <v>58</v>
      </c>
      <c r="AG33" s="158" t="s">
        <v>59</v>
      </c>
      <c r="AH33" s="158" t="s">
        <v>60</v>
      </c>
      <c r="AI33" s="212" t="s">
        <v>647</v>
      </c>
      <c r="AJ33" s="158" t="s">
        <v>61</v>
      </c>
      <c r="AK33" s="158">
        <v>7.5250000000000004</v>
      </c>
      <c r="AL33" s="158">
        <v>7.5250000000000004</v>
      </c>
      <c r="AM33" s="158" t="s">
        <v>222</v>
      </c>
      <c r="AN33" s="158">
        <v>41</v>
      </c>
      <c r="AO33" s="158">
        <v>-70</v>
      </c>
      <c r="AP33" s="158" t="s">
        <v>220</v>
      </c>
      <c r="AQ33" s="1" t="s">
        <v>648</v>
      </c>
    </row>
    <row r="34" spans="1:47" ht="15" customHeight="1" x14ac:dyDescent="0.25">
      <c r="A34" s="158" t="s">
        <v>80</v>
      </c>
      <c r="B34" s="158" t="s">
        <v>199</v>
      </c>
      <c r="C34" s="158" t="s">
        <v>213</v>
      </c>
      <c r="D34" s="158" t="s">
        <v>214</v>
      </c>
      <c r="E34" s="130" t="s">
        <v>215</v>
      </c>
      <c r="F34" s="158" t="s">
        <v>97</v>
      </c>
      <c r="G34" s="158" t="s">
        <v>216</v>
      </c>
      <c r="H34" s="158" t="s">
        <v>182</v>
      </c>
      <c r="I34" s="158" t="s">
        <v>182</v>
      </c>
      <c r="J34" s="158">
        <v>20</v>
      </c>
      <c r="K34" s="158">
        <v>20</v>
      </c>
      <c r="L34" s="158"/>
      <c r="M34" s="158" t="s">
        <v>52</v>
      </c>
      <c r="N34" s="158">
        <v>4.5</v>
      </c>
      <c r="O34" s="158" t="s">
        <v>55</v>
      </c>
      <c r="P34" s="158" t="s">
        <v>53</v>
      </c>
      <c r="Q34" s="158">
        <v>4.5</v>
      </c>
      <c r="R34" s="158" t="s">
        <v>55</v>
      </c>
      <c r="S34" s="158">
        <v>500</v>
      </c>
      <c r="T34" s="158" t="s">
        <v>55</v>
      </c>
      <c r="U34" s="207" t="s">
        <v>644</v>
      </c>
      <c r="V34" s="158">
        <f>(S34*60)/1000</f>
        <v>30</v>
      </c>
      <c r="W34" s="158" t="s">
        <v>55</v>
      </c>
      <c r="X34" s="158">
        <f>V34/Q34</f>
        <v>6.666666666666667</v>
      </c>
      <c r="Y34" s="158" t="s">
        <v>55</v>
      </c>
      <c r="Z34" s="158">
        <v>60</v>
      </c>
      <c r="AA34" s="158" t="s">
        <v>56</v>
      </c>
      <c r="AB34" s="158" t="s">
        <v>645</v>
      </c>
      <c r="AC34" s="158" t="s">
        <v>646</v>
      </c>
      <c r="AD34" s="158" t="s">
        <v>619</v>
      </c>
      <c r="AE34" s="158" t="s">
        <v>58</v>
      </c>
      <c r="AF34" s="158" t="s">
        <v>58</v>
      </c>
      <c r="AG34" s="158" t="s">
        <v>59</v>
      </c>
      <c r="AH34" s="158" t="s">
        <v>60</v>
      </c>
      <c r="AI34" s="212" t="s">
        <v>647</v>
      </c>
      <c r="AJ34" s="158" t="s">
        <v>61</v>
      </c>
      <c r="AK34" s="158">
        <v>7.5250000000000004</v>
      </c>
      <c r="AL34" s="158">
        <v>7.5250000000000004</v>
      </c>
      <c r="AM34" s="158" t="s">
        <v>222</v>
      </c>
      <c r="AN34" s="158">
        <v>41</v>
      </c>
      <c r="AO34" s="158">
        <v>-70</v>
      </c>
      <c r="AP34" s="158" t="s">
        <v>220</v>
      </c>
      <c r="AQ34" s="1" t="s">
        <v>648</v>
      </c>
    </row>
    <row r="35" spans="1:47" ht="15" customHeight="1" x14ac:dyDescent="0.25">
      <c r="A35" s="158" t="s">
        <v>80</v>
      </c>
      <c r="B35" s="158" t="s">
        <v>167</v>
      </c>
      <c r="C35" s="158" t="s">
        <v>168</v>
      </c>
      <c r="D35" s="158" t="s">
        <v>169</v>
      </c>
      <c r="E35" s="130" t="s">
        <v>223</v>
      </c>
      <c r="F35" s="158" t="s">
        <v>97</v>
      </c>
      <c r="G35" s="158" t="s">
        <v>216</v>
      </c>
      <c r="H35" s="158" t="s">
        <v>182</v>
      </c>
      <c r="I35" s="158" t="s">
        <v>182</v>
      </c>
      <c r="J35" s="158">
        <v>20</v>
      </c>
      <c r="K35" s="158">
        <f>J35</f>
        <v>20</v>
      </c>
      <c r="M35" t="s">
        <v>52</v>
      </c>
      <c r="N35">
        <v>1.6</v>
      </c>
      <c r="O35" s="158" t="s">
        <v>55</v>
      </c>
      <c r="P35" s="158" t="s">
        <v>53</v>
      </c>
      <c r="Q35">
        <v>1.6</v>
      </c>
      <c r="R35" s="158" t="s">
        <v>55</v>
      </c>
      <c r="S35">
        <v>397</v>
      </c>
      <c r="T35" s="158" t="s">
        <v>55</v>
      </c>
      <c r="U35" s="207" t="s">
        <v>644</v>
      </c>
      <c r="V35" s="158">
        <f>(S35*60)/1000</f>
        <v>23.82</v>
      </c>
      <c r="W35" s="158" t="s">
        <v>55</v>
      </c>
      <c r="X35" s="158">
        <f>V35/Q35</f>
        <v>14.887499999999999</v>
      </c>
      <c r="Y35" s="158" t="s">
        <v>55</v>
      </c>
      <c r="Z35" s="158">
        <v>60</v>
      </c>
      <c r="AA35" s="158" t="s">
        <v>56</v>
      </c>
      <c r="AB35" s="158" t="s">
        <v>645</v>
      </c>
      <c r="AC35" s="158" t="s">
        <v>646</v>
      </c>
      <c r="AD35" s="158" t="s">
        <v>619</v>
      </c>
      <c r="AE35" s="158" t="s">
        <v>58</v>
      </c>
      <c r="AF35" s="158" t="s">
        <v>58</v>
      </c>
      <c r="AG35" s="158" t="s">
        <v>59</v>
      </c>
      <c r="AH35" s="158" t="s">
        <v>60</v>
      </c>
      <c r="AI35" s="212" t="s">
        <v>647</v>
      </c>
      <c r="AJ35" s="158" t="s">
        <v>61</v>
      </c>
      <c r="AK35" s="158">
        <v>7.5250000000000004</v>
      </c>
      <c r="AL35" s="158">
        <v>7.5250000000000004</v>
      </c>
      <c r="AM35" s="158" t="s">
        <v>222</v>
      </c>
      <c r="AN35">
        <v>41</v>
      </c>
      <c r="AO35">
        <v>-72</v>
      </c>
      <c r="AP35" s="158" t="s">
        <v>220</v>
      </c>
      <c r="AQ35" s="1" t="s">
        <v>648</v>
      </c>
      <c r="AR35" s="1"/>
      <c r="AS35" s="1"/>
      <c r="AT35" s="1"/>
      <c r="AU35" s="3"/>
    </row>
    <row r="36" spans="1:47" ht="15" customHeight="1" x14ac:dyDescent="0.25">
      <c r="A36" s="165" t="s">
        <v>42</v>
      </c>
      <c r="B36" s="166" t="s">
        <v>119</v>
      </c>
      <c r="C36" s="188" t="s">
        <v>225</v>
      </c>
      <c r="D36" s="184" t="s">
        <v>226</v>
      </c>
      <c r="E36" s="76" t="s">
        <v>227</v>
      </c>
      <c r="F36" s="158" t="s">
        <v>73</v>
      </c>
      <c r="G36" s="158" t="s">
        <v>228</v>
      </c>
      <c r="H36" s="158" t="s">
        <v>49</v>
      </c>
      <c r="I36" s="158" t="s">
        <v>207</v>
      </c>
      <c r="J36" s="158">
        <v>24</v>
      </c>
      <c r="K36" s="158">
        <v>24</v>
      </c>
      <c r="L36" s="158"/>
      <c r="M36" s="158" t="s">
        <v>52</v>
      </c>
      <c r="N36" s="158">
        <v>37.9</v>
      </c>
      <c r="O36" s="158" t="s">
        <v>55</v>
      </c>
      <c r="P36" s="158" t="s">
        <v>53</v>
      </c>
      <c r="Q36" s="158">
        <f>N36</f>
        <v>37.9</v>
      </c>
      <c r="R36" s="158" t="str">
        <f>O36</f>
        <v>NA</v>
      </c>
      <c r="S36" s="158">
        <v>110.9</v>
      </c>
      <c r="T36" s="158" t="s">
        <v>55</v>
      </c>
      <c r="U36" s="158" t="s">
        <v>54</v>
      </c>
      <c r="V36" s="158">
        <f>S36</f>
        <v>110.9</v>
      </c>
      <c r="W36" s="158" t="s">
        <v>55</v>
      </c>
      <c r="X36" s="158">
        <f>V36/Q36</f>
        <v>2.9261213720316626</v>
      </c>
      <c r="Y36" s="158" t="s">
        <v>55</v>
      </c>
      <c r="Z36" s="158">
        <v>240</v>
      </c>
      <c r="AA36" s="158" t="s">
        <v>56</v>
      </c>
      <c r="AB36" s="158">
        <v>6</v>
      </c>
      <c r="AC36" s="158" t="s">
        <v>649</v>
      </c>
      <c r="AD36" s="158" t="s">
        <v>609</v>
      </c>
      <c r="AE36" s="158" t="s">
        <v>58</v>
      </c>
      <c r="AF36" s="158" t="s">
        <v>58</v>
      </c>
      <c r="AG36" s="158" t="s">
        <v>59</v>
      </c>
      <c r="AH36" s="158" t="s">
        <v>58</v>
      </c>
      <c r="AI36" s="158" t="s">
        <v>77</v>
      </c>
      <c r="AJ36" s="158" t="s">
        <v>209</v>
      </c>
      <c r="AK36" s="158">
        <v>80</v>
      </c>
      <c r="AL36" s="158">
        <v>80</v>
      </c>
      <c r="AM36" s="158"/>
      <c r="AN36" s="158">
        <v>-19</v>
      </c>
      <c r="AO36" s="158">
        <v>146</v>
      </c>
      <c r="AP36" s="4" t="s">
        <v>229</v>
      </c>
      <c r="AQ36" s="1" t="s">
        <v>230</v>
      </c>
    </row>
    <row r="37" spans="1:47" ht="15" customHeight="1" x14ac:dyDescent="0.25">
      <c r="A37" s="179" t="s">
        <v>80</v>
      </c>
      <c r="B37" s="149" t="s">
        <v>167</v>
      </c>
      <c r="C37" s="179" t="s">
        <v>168</v>
      </c>
      <c r="D37" s="206" t="s">
        <v>169</v>
      </c>
      <c r="E37" s="150" t="s">
        <v>224</v>
      </c>
      <c r="F37" s="158" t="s">
        <v>97</v>
      </c>
      <c r="G37" s="158" t="s">
        <v>48</v>
      </c>
      <c r="H37" s="158" t="s">
        <v>49</v>
      </c>
      <c r="I37" s="158" t="s">
        <v>55</v>
      </c>
      <c r="J37" s="158" t="s">
        <v>77</v>
      </c>
      <c r="K37" s="158" t="s">
        <v>55</v>
      </c>
      <c r="L37" s="158"/>
      <c r="M37" s="181" t="s">
        <v>242</v>
      </c>
      <c r="N37" s="158" t="s">
        <v>55</v>
      </c>
      <c r="O37" s="158" t="s">
        <v>55</v>
      </c>
      <c r="P37" s="158" t="s">
        <v>53</v>
      </c>
      <c r="Q37" s="158" t="s">
        <v>55</v>
      </c>
      <c r="R37" s="158" t="s">
        <v>55</v>
      </c>
      <c r="S37" s="158">
        <v>320</v>
      </c>
      <c r="T37" s="158" t="s">
        <v>55</v>
      </c>
      <c r="U37" s="207" t="s">
        <v>644</v>
      </c>
      <c r="V37" s="158">
        <f>(S37*60)/1000</f>
        <v>19.2</v>
      </c>
      <c r="W37" s="158" t="s">
        <v>55</v>
      </c>
      <c r="X37" s="158">
        <f>V37</f>
        <v>19.2</v>
      </c>
      <c r="Y37" s="158" t="s">
        <v>55</v>
      </c>
      <c r="Z37" s="158">
        <v>2000</v>
      </c>
      <c r="AA37" s="158" t="s">
        <v>650</v>
      </c>
      <c r="AB37" s="158">
        <v>3</v>
      </c>
      <c r="AC37" s="158" t="s">
        <v>651</v>
      </c>
      <c r="AD37" s="158" t="s">
        <v>609</v>
      </c>
      <c r="AE37" s="158" t="s">
        <v>58</v>
      </c>
      <c r="AF37" s="158" t="s">
        <v>58</v>
      </c>
      <c r="AG37" s="158" t="s">
        <v>59</v>
      </c>
      <c r="AH37" s="158" t="s">
        <v>60</v>
      </c>
      <c r="AI37" s="158" t="s">
        <v>652</v>
      </c>
      <c r="AJ37" s="158" t="s">
        <v>174</v>
      </c>
      <c r="AK37" s="158" t="s">
        <v>77</v>
      </c>
      <c r="AL37" s="158" t="s">
        <v>55</v>
      </c>
      <c r="AM37" s="158"/>
      <c r="AN37" s="158">
        <v>27</v>
      </c>
      <c r="AO37" s="158">
        <v>-82</v>
      </c>
      <c r="AP37" s="158" t="s">
        <v>653</v>
      </c>
      <c r="AQ37" s="1" t="s">
        <v>654</v>
      </c>
    </row>
    <row r="38" spans="1:47" ht="15" customHeight="1" x14ac:dyDescent="0.25">
      <c r="A38" s="179" t="s">
        <v>80</v>
      </c>
      <c r="B38" s="149" t="s">
        <v>167</v>
      </c>
      <c r="C38" s="179" t="s">
        <v>168</v>
      </c>
      <c r="D38" s="206" t="s">
        <v>169</v>
      </c>
      <c r="E38" s="150" t="s">
        <v>224</v>
      </c>
      <c r="F38" s="158" t="s">
        <v>97</v>
      </c>
      <c r="G38" s="158" t="s">
        <v>48</v>
      </c>
      <c r="H38" s="158" t="s">
        <v>49</v>
      </c>
      <c r="I38" s="158" t="s">
        <v>55</v>
      </c>
      <c r="J38" s="158" t="s">
        <v>77</v>
      </c>
      <c r="K38" s="158" t="s">
        <v>55</v>
      </c>
      <c r="L38" s="158" t="s">
        <v>655</v>
      </c>
      <c r="M38" s="181" t="s">
        <v>242</v>
      </c>
      <c r="N38" s="158" t="s">
        <v>55</v>
      </c>
      <c r="O38" s="158" t="s">
        <v>55</v>
      </c>
      <c r="P38" s="158" t="s">
        <v>656</v>
      </c>
      <c r="Q38" s="158" t="s">
        <v>55</v>
      </c>
      <c r="R38" s="158" t="s">
        <v>55</v>
      </c>
      <c r="S38" s="158">
        <v>9.81</v>
      </c>
      <c r="T38" s="158">
        <v>1.25</v>
      </c>
      <c r="U38" s="62" t="s">
        <v>657</v>
      </c>
      <c r="V38" s="158">
        <f>S38*28.53/10.7</f>
        <v>26.156943925233648</v>
      </c>
      <c r="W38" s="158">
        <f>T38*28.53/10.7</f>
        <v>3.332943925233645</v>
      </c>
      <c r="X38" s="158">
        <f>V38</f>
        <v>26.156943925233648</v>
      </c>
      <c r="Y38" s="158">
        <f>W38</f>
        <v>3.332943925233645</v>
      </c>
      <c r="Z38" s="158">
        <v>2000</v>
      </c>
      <c r="AA38" s="158" t="s">
        <v>650</v>
      </c>
      <c r="AB38" s="158">
        <v>4</v>
      </c>
      <c r="AC38" s="158" t="s">
        <v>658</v>
      </c>
      <c r="AD38" s="158" t="s">
        <v>609</v>
      </c>
      <c r="AE38" s="158" t="s">
        <v>58</v>
      </c>
      <c r="AF38" s="158" t="s">
        <v>58</v>
      </c>
      <c r="AG38" s="158" t="s">
        <v>59</v>
      </c>
      <c r="AH38" s="158" t="s">
        <v>60</v>
      </c>
      <c r="AI38" s="158" t="s">
        <v>652</v>
      </c>
      <c r="AJ38" s="158" t="s">
        <v>174</v>
      </c>
      <c r="AK38" s="158" t="s">
        <v>77</v>
      </c>
      <c r="AL38" s="158" t="s">
        <v>55</v>
      </c>
      <c r="AM38" s="158"/>
      <c r="AN38" s="158">
        <v>27</v>
      </c>
      <c r="AO38" s="158">
        <v>-82</v>
      </c>
      <c r="AP38" s="158" t="s">
        <v>653</v>
      </c>
      <c r="AQ38" s="1" t="s">
        <v>654</v>
      </c>
      <c r="AR38" s="1"/>
      <c r="AS38" s="1"/>
      <c r="AT38" s="1"/>
      <c r="AU38" s="3"/>
    </row>
    <row r="39" spans="1:47" ht="15" customHeight="1" x14ac:dyDescent="0.25">
      <c r="A39" s="179" t="s">
        <v>80</v>
      </c>
      <c r="B39" s="149" t="s">
        <v>167</v>
      </c>
      <c r="C39" s="179" t="s">
        <v>168</v>
      </c>
      <c r="D39" s="206" t="s">
        <v>169</v>
      </c>
      <c r="E39" s="150" t="s">
        <v>224</v>
      </c>
      <c r="F39" s="158" t="s">
        <v>97</v>
      </c>
      <c r="G39" s="158" t="s">
        <v>48</v>
      </c>
      <c r="H39" s="158" t="s">
        <v>49</v>
      </c>
      <c r="I39" s="158" t="s">
        <v>55</v>
      </c>
      <c r="J39" s="158" t="s">
        <v>77</v>
      </c>
      <c r="K39" s="158" t="s">
        <v>55</v>
      </c>
      <c r="L39" s="158" t="s">
        <v>659</v>
      </c>
      <c r="M39" s="181" t="s">
        <v>242</v>
      </c>
      <c r="N39" s="158" t="s">
        <v>55</v>
      </c>
      <c r="O39" s="158" t="s">
        <v>55</v>
      </c>
      <c r="P39" s="158" t="s">
        <v>656</v>
      </c>
      <c r="Q39" s="158" t="s">
        <v>55</v>
      </c>
      <c r="R39" s="158" t="s">
        <v>55</v>
      </c>
      <c r="S39" s="158">
        <v>19.440000000000001</v>
      </c>
      <c r="T39" s="158">
        <v>3.8</v>
      </c>
      <c r="U39" s="62" t="s">
        <v>657</v>
      </c>
      <c r="V39" s="158">
        <f>S39*30.62/11.9</f>
        <v>50.021243697479001</v>
      </c>
      <c r="W39" s="158">
        <f>T39*30.62/11.9</f>
        <v>9.7778151260504202</v>
      </c>
      <c r="X39" s="158">
        <f>V39</f>
        <v>50.021243697479001</v>
      </c>
      <c r="Y39" s="158">
        <f>W39</f>
        <v>9.7778151260504202</v>
      </c>
      <c r="Z39" s="158">
        <v>2000</v>
      </c>
      <c r="AA39" s="158" t="s">
        <v>650</v>
      </c>
      <c r="AB39" s="158">
        <v>4</v>
      </c>
      <c r="AC39" s="158" t="s">
        <v>658</v>
      </c>
      <c r="AD39" s="158" t="s">
        <v>609</v>
      </c>
      <c r="AE39" s="158" t="s">
        <v>58</v>
      </c>
      <c r="AF39" s="158" t="s">
        <v>58</v>
      </c>
      <c r="AG39" s="158" t="s">
        <v>59</v>
      </c>
      <c r="AH39" s="158" t="s">
        <v>60</v>
      </c>
      <c r="AI39" s="158" t="s">
        <v>652</v>
      </c>
      <c r="AJ39" s="158" t="s">
        <v>174</v>
      </c>
      <c r="AK39" s="158" t="s">
        <v>77</v>
      </c>
      <c r="AL39" s="158" t="s">
        <v>55</v>
      </c>
      <c r="AM39" s="158"/>
      <c r="AN39" s="158">
        <v>27</v>
      </c>
      <c r="AO39" s="158">
        <v>-82</v>
      </c>
      <c r="AP39" s="158" t="s">
        <v>653</v>
      </c>
      <c r="AQ39" s="1" t="s">
        <v>654</v>
      </c>
    </row>
    <row r="40" spans="1:47" ht="15" customHeight="1" x14ac:dyDescent="0.25">
      <c r="A40" s="179" t="s">
        <v>80</v>
      </c>
      <c r="B40" s="149" t="s">
        <v>167</v>
      </c>
      <c r="C40" s="179" t="s">
        <v>168</v>
      </c>
      <c r="D40" s="206" t="s">
        <v>169</v>
      </c>
      <c r="E40" s="150" t="s">
        <v>224</v>
      </c>
      <c r="F40" s="158" t="s">
        <v>97</v>
      </c>
      <c r="G40" s="158" t="s">
        <v>48</v>
      </c>
      <c r="H40" s="158" t="s">
        <v>49</v>
      </c>
      <c r="I40" s="158" t="s">
        <v>55</v>
      </c>
      <c r="J40" s="158" t="s">
        <v>77</v>
      </c>
      <c r="K40" s="158" t="s">
        <v>55</v>
      </c>
      <c r="L40" s="158" t="s">
        <v>660</v>
      </c>
      <c r="M40" s="181" t="s">
        <v>242</v>
      </c>
      <c r="N40" s="158" t="s">
        <v>55</v>
      </c>
      <c r="O40" s="158" t="s">
        <v>55</v>
      </c>
      <c r="P40" s="158" t="s">
        <v>656</v>
      </c>
      <c r="Q40" s="158" t="s">
        <v>55</v>
      </c>
      <c r="R40" s="158" t="s">
        <v>55</v>
      </c>
      <c r="S40" s="158">
        <v>18.899999999999999</v>
      </c>
      <c r="T40" s="158">
        <v>1.91</v>
      </c>
      <c r="U40" s="62" t="s">
        <v>657</v>
      </c>
      <c r="V40" s="158">
        <f>S40*30/5.37</f>
        <v>105.58659217877094</v>
      </c>
      <c r="W40" s="158">
        <f>T40*30/5.37</f>
        <v>10.670391061452513</v>
      </c>
      <c r="X40" s="158">
        <f>V40</f>
        <v>105.58659217877094</v>
      </c>
      <c r="Y40" s="158">
        <f>W40</f>
        <v>10.670391061452513</v>
      </c>
      <c r="Z40" s="158">
        <v>2000</v>
      </c>
      <c r="AA40" s="158" t="s">
        <v>650</v>
      </c>
      <c r="AB40" s="158">
        <v>4</v>
      </c>
      <c r="AC40" s="158" t="s">
        <v>661</v>
      </c>
      <c r="AD40" s="158" t="s">
        <v>609</v>
      </c>
      <c r="AE40" s="158" t="s">
        <v>58</v>
      </c>
      <c r="AF40" s="158" t="s">
        <v>58</v>
      </c>
      <c r="AG40" s="158" t="s">
        <v>59</v>
      </c>
      <c r="AH40" s="158" t="s">
        <v>60</v>
      </c>
      <c r="AI40" s="158" t="s">
        <v>652</v>
      </c>
      <c r="AJ40" s="158" t="s">
        <v>174</v>
      </c>
      <c r="AK40" s="158" t="s">
        <v>77</v>
      </c>
      <c r="AL40" s="158" t="s">
        <v>55</v>
      </c>
      <c r="AM40" s="158"/>
      <c r="AN40" s="158">
        <v>27</v>
      </c>
      <c r="AO40" s="158">
        <v>-82</v>
      </c>
      <c r="AP40" s="158" t="s">
        <v>653</v>
      </c>
      <c r="AQ40" s="1" t="s">
        <v>654</v>
      </c>
    </row>
    <row r="41" spans="1:47" ht="15" customHeight="1" x14ac:dyDescent="0.25">
      <c r="A41" s="179" t="s">
        <v>80</v>
      </c>
      <c r="B41" s="149" t="s">
        <v>167</v>
      </c>
      <c r="C41" s="179" t="s">
        <v>168</v>
      </c>
      <c r="D41" s="206" t="s">
        <v>169</v>
      </c>
      <c r="E41" s="150" t="s">
        <v>224</v>
      </c>
      <c r="F41" s="158" t="s">
        <v>97</v>
      </c>
      <c r="G41" s="158" t="s">
        <v>48</v>
      </c>
      <c r="H41" s="158" t="s">
        <v>49</v>
      </c>
      <c r="I41" s="158" t="s">
        <v>55</v>
      </c>
      <c r="J41" s="158" t="s">
        <v>77</v>
      </c>
      <c r="K41" s="158" t="s">
        <v>55</v>
      </c>
      <c r="L41" s="158" t="s">
        <v>662</v>
      </c>
      <c r="M41" s="181" t="s">
        <v>242</v>
      </c>
      <c r="N41" s="158" t="s">
        <v>55</v>
      </c>
      <c r="O41" s="158" t="s">
        <v>55</v>
      </c>
      <c r="P41" s="158" t="s">
        <v>656</v>
      </c>
      <c r="Q41" s="158" t="s">
        <v>55</v>
      </c>
      <c r="R41" s="158" t="s">
        <v>55</v>
      </c>
      <c r="S41" s="158">
        <v>17.52</v>
      </c>
      <c r="T41" s="158">
        <v>3.31</v>
      </c>
      <c r="U41" s="62" t="s">
        <v>657</v>
      </c>
      <c r="V41" s="158">
        <f>S41*44.3/5.76</f>
        <v>134.74583333333334</v>
      </c>
      <c r="W41" s="158">
        <f>T41*44.3/5.76</f>
        <v>25.457118055555554</v>
      </c>
      <c r="X41" s="158">
        <f>V41</f>
        <v>134.74583333333334</v>
      </c>
      <c r="Y41" s="158">
        <f>W41</f>
        <v>25.457118055555554</v>
      </c>
      <c r="Z41" s="158">
        <v>2000</v>
      </c>
      <c r="AA41" s="158" t="s">
        <v>650</v>
      </c>
      <c r="AB41" s="158">
        <v>4</v>
      </c>
      <c r="AC41" s="158" t="s">
        <v>658</v>
      </c>
      <c r="AD41" s="158" t="s">
        <v>609</v>
      </c>
      <c r="AE41" s="158" t="s">
        <v>58</v>
      </c>
      <c r="AF41" s="158" t="s">
        <v>58</v>
      </c>
      <c r="AG41" s="158" t="s">
        <v>59</v>
      </c>
      <c r="AH41" s="158" t="s">
        <v>60</v>
      </c>
      <c r="AI41" s="158" t="s">
        <v>652</v>
      </c>
      <c r="AJ41" s="158" t="s">
        <v>174</v>
      </c>
      <c r="AK41" s="158" t="s">
        <v>77</v>
      </c>
      <c r="AL41" s="158" t="s">
        <v>55</v>
      </c>
      <c r="AM41" s="158"/>
      <c r="AN41" s="158">
        <v>27</v>
      </c>
      <c r="AO41" s="158">
        <v>-82</v>
      </c>
      <c r="AP41" s="158" t="s">
        <v>653</v>
      </c>
      <c r="AQ41" s="1" t="s">
        <v>654</v>
      </c>
    </row>
    <row r="42" spans="1:47" ht="15" customHeight="1" x14ac:dyDescent="0.25">
      <c r="A42" s="159" t="s">
        <v>80</v>
      </c>
      <c r="B42" s="178" t="s">
        <v>167</v>
      </c>
      <c r="C42" s="179" t="s">
        <v>168</v>
      </c>
      <c r="D42" s="180" t="s">
        <v>169</v>
      </c>
      <c r="E42" s="95" t="s">
        <v>224</v>
      </c>
      <c r="F42" s="158" t="s">
        <v>97</v>
      </c>
      <c r="G42" s="158" t="s">
        <v>86</v>
      </c>
      <c r="H42" s="158" t="s">
        <v>49</v>
      </c>
      <c r="I42" s="158" t="s">
        <v>203</v>
      </c>
      <c r="J42" s="158">
        <v>20</v>
      </c>
      <c r="K42" s="158">
        <v>20</v>
      </c>
      <c r="L42" s="158"/>
      <c r="M42" s="158" t="s">
        <v>52</v>
      </c>
      <c r="N42" s="158">
        <v>20</v>
      </c>
      <c r="O42" s="158">
        <v>2.6</v>
      </c>
      <c r="P42" s="158" t="s">
        <v>53</v>
      </c>
      <c r="Q42" s="158">
        <f t="shared" ref="Q42:R48" si="6">N42</f>
        <v>20</v>
      </c>
      <c r="R42" s="158">
        <f t="shared" si="6"/>
        <v>2.6</v>
      </c>
      <c r="S42" s="158">
        <v>2</v>
      </c>
      <c r="T42" s="158">
        <v>0.2</v>
      </c>
      <c r="U42" s="169" t="s">
        <v>366</v>
      </c>
      <c r="V42" s="158">
        <f t="shared" ref="V42:W48" si="7">S42*60</f>
        <v>120</v>
      </c>
      <c r="W42" s="158">
        <f t="shared" si="7"/>
        <v>12</v>
      </c>
      <c r="X42" s="158">
        <f t="shared" ref="X42:X50" si="8">V42/Q42</f>
        <v>6</v>
      </c>
      <c r="Y42" s="158" t="s">
        <v>55</v>
      </c>
      <c r="Z42" s="158">
        <v>60</v>
      </c>
      <c r="AA42" s="158" t="s">
        <v>56</v>
      </c>
      <c r="AB42" s="158" t="s">
        <v>55</v>
      </c>
      <c r="AC42" s="158" t="s">
        <v>663</v>
      </c>
      <c r="AD42" s="158" t="s">
        <v>609</v>
      </c>
      <c r="AE42" s="158" t="s">
        <v>58</v>
      </c>
      <c r="AF42" s="158" t="s">
        <v>58</v>
      </c>
      <c r="AG42" s="158" t="s">
        <v>59</v>
      </c>
      <c r="AH42" s="158" t="s">
        <v>60</v>
      </c>
      <c r="AI42" s="158" t="s">
        <v>55</v>
      </c>
      <c r="AJ42" s="158" t="s">
        <v>61</v>
      </c>
      <c r="AK42" s="158">
        <v>200</v>
      </c>
      <c r="AL42" s="158">
        <v>200</v>
      </c>
      <c r="AM42" s="158"/>
      <c r="AN42" s="158">
        <v>42</v>
      </c>
      <c r="AO42" s="158">
        <v>-70</v>
      </c>
      <c r="AP42" s="158" t="s">
        <v>664</v>
      </c>
      <c r="AQ42" s="1" t="s">
        <v>665</v>
      </c>
    </row>
    <row r="43" spans="1:47" ht="15" customHeight="1" x14ac:dyDescent="0.25">
      <c r="A43" s="159" t="s">
        <v>80</v>
      </c>
      <c r="B43" s="178" t="s">
        <v>167</v>
      </c>
      <c r="C43" s="179" t="s">
        <v>168</v>
      </c>
      <c r="D43" s="180" t="s">
        <v>169</v>
      </c>
      <c r="E43" s="95" t="s">
        <v>224</v>
      </c>
      <c r="F43" s="158" t="s">
        <v>97</v>
      </c>
      <c r="G43" s="158" t="s">
        <v>86</v>
      </c>
      <c r="H43" s="158" t="s">
        <v>49</v>
      </c>
      <c r="I43" s="158" t="s">
        <v>203</v>
      </c>
      <c r="J43" s="158">
        <v>20</v>
      </c>
      <c r="K43" s="158">
        <v>20</v>
      </c>
      <c r="L43" s="158"/>
      <c r="M43" s="158" t="s">
        <v>52</v>
      </c>
      <c r="N43" s="158">
        <v>16.899999999999999</v>
      </c>
      <c r="O43" s="158">
        <v>3.5</v>
      </c>
      <c r="P43" s="158" t="s">
        <v>53</v>
      </c>
      <c r="Q43" s="158">
        <f t="shared" si="6"/>
        <v>16.899999999999999</v>
      </c>
      <c r="R43" s="158">
        <f t="shared" si="6"/>
        <v>3.5</v>
      </c>
      <c r="S43" s="158">
        <v>2.4</v>
      </c>
      <c r="T43" s="158">
        <v>1.1000000000000001</v>
      </c>
      <c r="U43" s="169" t="s">
        <v>366</v>
      </c>
      <c r="V43" s="158">
        <f t="shared" si="7"/>
        <v>144</v>
      </c>
      <c r="W43" s="158">
        <f t="shared" si="7"/>
        <v>66</v>
      </c>
      <c r="X43" s="158">
        <f t="shared" si="8"/>
        <v>8.5207100591715985</v>
      </c>
      <c r="Y43" s="158" t="s">
        <v>55</v>
      </c>
      <c r="Z43" s="158">
        <v>60</v>
      </c>
      <c r="AA43" s="158" t="s">
        <v>56</v>
      </c>
      <c r="AB43" s="158" t="s">
        <v>55</v>
      </c>
      <c r="AC43" s="158" t="s">
        <v>663</v>
      </c>
      <c r="AD43" s="158" t="s">
        <v>609</v>
      </c>
      <c r="AE43" s="158" t="s">
        <v>58</v>
      </c>
      <c r="AF43" s="158" t="s">
        <v>58</v>
      </c>
      <c r="AG43" s="158" t="s">
        <v>59</v>
      </c>
      <c r="AH43" s="158" t="s">
        <v>60</v>
      </c>
      <c r="AI43" s="158" t="s">
        <v>55</v>
      </c>
      <c r="AJ43" s="158" t="s">
        <v>61</v>
      </c>
      <c r="AK43" s="158">
        <v>200</v>
      </c>
      <c r="AL43" s="158">
        <v>200</v>
      </c>
      <c r="AM43" s="158"/>
      <c r="AN43" s="158">
        <v>42</v>
      </c>
      <c r="AO43" s="158">
        <v>-70</v>
      </c>
      <c r="AP43" s="158" t="s">
        <v>664</v>
      </c>
      <c r="AQ43" s="1" t="s">
        <v>665</v>
      </c>
    </row>
    <row r="44" spans="1:47" ht="15" customHeight="1" x14ac:dyDescent="0.25">
      <c r="A44" s="159" t="s">
        <v>80</v>
      </c>
      <c r="B44" s="178" t="s">
        <v>167</v>
      </c>
      <c r="C44" s="179" t="s">
        <v>168</v>
      </c>
      <c r="D44" s="180" t="s">
        <v>169</v>
      </c>
      <c r="E44" s="95" t="s">
        <v>224</v>
      </c>
      <c r="F44" s="158" t="s">
        <v>97</v>
      </c>
      <c r="G44" s="158" t="s">
        <v>86</v>
      </c>
      <c r="H44" s="158" t="s">
        <v>49</v>
      </c>
      <c r="I44" s="158" t="s">
        <v>203</v>
      </c>
      <c r="J44" s="158">
        <v>20</v>
      </c>
      <c r="K44" s="158">
        <v>20</v>
      </c>
      <c r="L44" s="158"/>
      <c r="M44" s="158" t="s">
        <v>52</v>
      </c>
      <c r="N44" s="158">
        <v>37.6</v>
      </c>
      <c r="O44" s="158">
        <v>4.5</v>
      </c>
      <c r="P44" s="158" t="s">
        <v>53</v>
      </c>
      <c r="Q44" s="158">
        <f t="shared" si="6"/>
        <v>37.6</v>
      </c>
      <c r="R44" s="158">
        <f t="shared" si="6"/>
        <v>4.5</v>
      </c>
      <c r="S44" s="158">
        <v>3.6</v>
      </c>
      <c r="T44" s="158">
        <v>0.8</v>
      </c>
      <c r="U44" s="169" t="s">
        <v>366</v>
      </c>
      <c r="V44" s="158">
        <f t="shared" si="7"/>
        <v>216</v>
      </c>
      <c r="W44" s="158">
        <f t="shared" si="7"/>
        <v>48</v>
      </c>
      <c r="X44" s="158">
        <f t="shared" si="8"/>
        <v>5.7446808510638299</v>
      </c>
      <c r="Y44" s="158" t="s">
        <v>55</v>
      </c>
      <c r="Z44" s="158">
        <v>60</v>
      </c>
      <c r="AA44" s="158" t="s">
        <v>56</v>
      </c>
      <c r="AB44" s="158" t="s">
        <v>55</v>
      </c>
      <c r="AC44" s="158" t="s">
        <v>663</v>
      </c>
      <c r="AD44" s="158" t="s">
        <v>609</v>
      </c>
      <c r="AE44" s="158" t="s">
        <v>58</v>
      </c>
      <c r="AF44" s="158" t="s">
        <v>58</v>
      </c>
      <c r="AG44" s="158" t="s">
        <v>59</v>
      </c>
      <c r="AH44" s="158" t="s">
        <v>60</v>
      </c>
      <c r="AI44" s="158" t="s">
        <v>55</v>
      </c>
      <c r="AJ44" s="158" t="s">
        <v>61</v>
      </c>
      <c r="AK44" s="158">
        <v>200</v>
      </c>
      <c r="AL44" s="158">
        <v>200</v>
      </c>
      <c r="AM44" s="158"/>
      <c r="AN44" s="158">
        <v>42</v>
      </c>
      <c r="AO44" s="158">
        <v>-70</v>
      </c>
      <c r="AP44" s="158" t="s">
        <v>664</v>
      </c>
      <c r="AQ44" s="1" t="s">
        <v>665</v>
      </c>
    </row>
    <row r="45" spans="1:47" ht="15" customHeight="1" x14ac:dyDescent="0.25">
      <c r="A45" s="172" t="s">
        <v>109</v>
      </c>
      <c r="B45" s="173" t="s">
        <v>147</v>
      </c>
      <c r="C45" s="163" t="s">
        <v>151</v>
      </c>
      <c r="D45" s="176" t="s">
        <v>152</v>
      </c>
      <c r="E45" s="37" t="s">
        <v>428</v>
      </c>
      <c r="F45" s="158" t="s">
        <v>85</v>
      </c>
      <c r="G45" s="158" t="s">
        <v>86</v>
      </c>
      <c r="H45" s="158" t="s">
        <v>49</v>
      </c>
      <c r="I45" s="158" t="s">
        <v>203</v>
      </c>
      <c r="J45" s="158">
        <v>20</v>
      </c>
      <c r="K45" s="158">
        <v>20</v>
      </c>
      <c r="L45" s="158"/>
      <c r="M45" s="158" t="s">
        <v>52</v>
      </c>
      <c r="N45" s="158">
        <v>40.700000000000003</v>
      </c>
      <c r="O45" s="158">
        <v>8.5</v>
      </c>
      <c r="P45" s="158" t="s">
        <v>53</v>
      </c>
      <c r="Q45" s="158">
        <f t="shared" si="6"/>
        <v>40.700000000000003</v>
      </c>
      <c r="R45" s="158">
        <f t="shared" si="6"/>
        <v>8.5</v>
      </c>
      <c r="S45" s="158">
        <v>2.2999999999999998</v>
      </c>
      <c r="T45" s="158">
        <v>1.3</v>
      </c>
      <c r="U45" s="169" t="s">
        <v>366</v>
      </c>
      <c r="V45" s="158">
        <f t="shared" si="7"/>
        <v>138</v>
      </c>
      <c r="W45" s="158">
        <f t="shared" si="7"/>
        <v>78</v>
      </c>
      <c r="X45" s="158">
        <f t="shared" si="8"/>
        <v>3.3906633906633905</v>
      </c>
      <c r="Y45" s="158" t="s">
        <v>55</v>
      </c>
      <c r="Z45" s="158">
        <v>60</v>
      </c>
      <c r="AA45" s="158" t="s">
        <v>56</v>
      </c>
      <c r="AB45" s="158" t="s">
        <v>55</v>
      </c>
      <c r="AC45" s="158" t="s">
        <v>663</v>
      </c>
      <c r="AD45" s="158" t="s">
        <v>609</v>
      </c>
      <c r="AE45" s="158" t="s">
        <v>58</v>
      </c>
      <c r="AF45" s="158" t="s">
        <v>58</v>
      </c>
      <c r="AG45" s="158" t="s">
        <v>59</v>
      </c>
      <c r="AH45" s="158" t="s">
        <v>60</v>
      </c>
      <c r="AI45" s="158" t="s">
        <v>55</v>
      </c>
      <c r="AJ45" s="158" t="s">
        <v>61</v>
      </c>
      <c r="AK45" s="158">
        <v>200</v>
      </c>
      <c r="AL45" s="158">
        <v>200</v>
      </c>
      <c r="AM45" s="158"/>
      <c r="AN45" s="158">
        <v>42</v>
      </c>
      <c r="AO45" s="158">
        <v>-70</v>
      </c>
      <c r="AP45" s="158" t="s">
        <v>664</v>
      </c>
      <c r="AQ45" s="1" t="s">
        <v>665</v>
      </c>
    </row>
    <row r="46" spans="1:47" ht="15" customHeight="1" x14ac:dyDescent="0.25">
      <c r="A46" s="172" t="s">
        <v>109</v>
      </c>
      <c r="B46" s="173" t="s">
        <v>147</v>
      </c>
      <c r="C46" s="163" t="s">
        <v>151</v>
      </c>
      <c r="D46" s="176" t="s">
        <v>152</v>
      </c>
      <c r="E46" s="37" t="s">
        <v>428</v>
      </c>
      <c r="F46" s="158" t="s">
        <v>85</v>
      </c>
      <c r="G46" s="158" t="s">
        <v>86</v>
      </c>
      <c r="H46" s="158" t="s">
        <v>49</v>
      </c>
      <c r="I46" s="158" t="s">
        <v>203</v>
      </c>
      <c r="J46" s="158">
        <v>20</v>
      </c>
      <c r="K46" s="158">
        <v>20</v>
      </c>
      <c r="L46" s="158"/>
      <c r="M46" s="158" t="s">
        <v>52</v>
      </c>
      <c r="N46" s="158">
        <v>14.7</v>
      </c>
      <c r="O46" s="158">
        <v>0.3</v>
      </c>
      <c r="P46" s="158" t="s">
        <v>53</v>
      </c>
      <c r="Q46" s="158">
        <f t="shared" si="6"/>
        <v>14.7</v>
      </c>
      <c r="R46" s="158">
        <f t="shared" si="6"/>
        <v>0.3</v>
      </c>
      <c r="S46" s="158">
        <v>2.4</v>
      </c>
      <c r="T46" s="158">
        <v>4.9000000000000004</v>
      </c>
      <c r="U46" s="169" t="s">
        <v>366</v>
      </c>
      <c r="V46" s="158">
        <f t="shared" si="7"/>
        <v>144</v>
      </c>
      <c r="W46" s="158">
        <f t="shared" si="7"/>
        <v>294</v>
      </c>
      <c r="X46" s="158">
        <f t="shared" si="8"/>
        <v>9.795918367346939</v>
      </c>
      <c r="Y46" s="158" t="s">
        <v>55</v>
      </c>
      <c r="Z46" s="158">
        <v>60</v>
      </c>
      <c r="AA46" s="158" t="s">
        <v>56</v>
      </c>
      <c r="AB46" s="158" t="s">
        <v>55</v>
      </c>
      <c r="AC46" s="158" t="s">
        <v>663</v>
      </c>
      <c r="AD46" s="158" t="s">
        <v>609</v>
      </c>
      <c r="AE46" s="158" t="s">
        <v>58</v>
      </c>
      <c r="AF46" s="158" t="s">
        <v>58</v>
      </c>
      <c r="AG46" s="158" t="s">
        <v>59</v>
      </c>
      <c r="AH46" s="158" t="s">
        <v>60</v>
      </c>
      <c r="AI46" s="158" t="s">
        <v>55</v>
      </c>
      <c r="AJ46" s="158" t="s">
        <v>61</v>
      </c>
      <c r="AK46" s="158">
        <v>200</v>
      </c>
      <c r="AL46" s="158">
        <v>200</v>
      </c>
      <c r="AM46" s="158"/>
      <c r="AN46" s="158">
        <v>42</v>
      </c>
      <c r="AO46" s="158">
        <v>-70</v>
      </c>
      <c r="AP46" s="158" t="s">
        <v>664</v>
      </c>
      <c r="AQ46" s="1" t="s">
        <v>665</v>
      </c>
    </row>
    <row r="47" spans="1:47" ht="15" customHeight="1" x14ac:dyDescent="0.25">
      <c r="A47" s="172" t="s">
        <v>109</v>
      </c>
      <c r="B47" s="173" t="s">
        <v>147</v>
      </c>
      <c r="C47" s="163" t="s">
        <v>151</v>
      </c>
      <c r="D47" s="176" t="s">
        <v>152</v>
      </c>
      <c r="E47" s="116" t="s">
        <v>666</v>
      </c>
      <c r="F47" s="158" t="s">
        <v>85</v>
      </c>
      <c r="G47" s="158" t="s">
        <v>86</v>
      </c>
      <c r="H47" s="158" t="s">
        <v>49</v>
      </c>
      <c r="I47" s="158" t="s">
        <v>203</v>
      </c>
      <c r="J47" s="158">
        <v>20</v>
      </c>
      <c r="K47" s="158">
        <v>20</v>
      </c>
      <c r="L47" s="158"/>
      <c r="M47" s="158" t="s">
        <v>52</v>
      </c>
      <c r="N47" s="158">
        <v>4.0999999999999996</v>
      </c>
      <c r="O47" s="158">
        <v>1</v>
      </c>
      <c r="P47" s="158" t="s">
        <v>53</v>
      </c>
      <c r="Q47" s="158">
        <f t="shared" si="6"/>
        <v>4.0999999999999996</v>
      </c>
      <c r="R47" s="158">
        <f t="shared" si="6"/>
        <v>1</v>
      </c>
      <c r="S47" s="158">
        <v>2</v>
      </c>
      <c r="T47" s="158">
        <v>0.7</v>
      </c>
      <c r="U47" s="169" t="s">
        <v>366</v>
      </c>
      <c r="V47" s="158">
        <f t="shared" si="7"/>
        <v>120</v>
      </c>
      <c r="W47" s="158">
        <f t="shared" si="7"/>
        <v>42</v>
      </c>
      <c r="X47" s="158">
        <f t="shared" si="8"/>
        <v>29.26829268292683</v>
      </c>
      <c r="Y47" s="158" t="s">
        <v>55</v>
      </c>
      <c r="Z47" s="158">
        <v>60</v>
      </c>
      <c r="AA47" s="158" t="s">
        <v>56</v>
      </c>
      <c r="AB47" s="158" t="s">
        <v>55</v>
      </c>
      <c r="AC47" s="158" t="s">
        <v>663</v>
      </c>
      <c r="AD47" s="158" t="s">
        <v>609</v>
      </c>
      <c r="AE47" s="158" t="s">
        <v>58</v>
      </c>
      <c r="AF47" s="158" t="s">
        <v>58</v>
      </c>
      <c r="AG47" s="158" t="s">
        <v>59</v>
      </c>
      <c r="AH47" s="158" t="s">
        <v>60</v>
      </c>
      <c r="AI47" s="158" t="s">
        <v>55</v>
      </c>
      <c r="AJ47" s="158" t="s">
        <v>61</v>
      </c>
      <c r="AK47" s="158">
        <v>200</v>
      </c>
      <c r="AL47" s="158">
        <v>200</v>
      </c>
      <c r="AM47" s="158"/>
      <c r="AN47" s="158">
        <v>42</v>
      </c>
      <c r="AO47" s="158">
        <v>-70</v>
      </c>
      <c r="AP47" s="158" t="s">
        <v>664</v>
      </c>
      <c r="AQ47" s="1" t="s">
        <v>665</v>
      </c>
    </row>
    <row r="48" spans="1:47" ht="15" customHeight="1" x14ac:dyDescent="0.25">
      <c r="A48" s="172" t="s">
        <v>109</v>
      </c>
      <c r="B48" s="173" t="s">
        <v>147</v>
      </c>
      <c r="C48" s="163" t="s">
        <v>151</v>
      </c>
      <c r="D48" s="176" t="s">
        <v>152</v>
      </c>
      <c r="E48" s="116" t="s">
        <v>666</v>
      </c>
      <c r="F48" s="158" t="s">
        <v>85</v>
      </c>
      <c r="G48" s="158" t="s">
        <v>86</v>
      </c>
      <c r="H48" s="158" t="s">
        <v>49</v>
      </c>
      <c r="I48" s="158" t="s">
        <v>203</v>
      </c>
      <c r="J48" s="158">
        <v>20</v>
      </c>
      <c r="K48" s="158">
        <v>20</v>
      </c>
      <c r="L48" s="158"/>
      <c r="M48" s="158" t="s">
        <v>52</v>
      </c>
      <c r="N48" s="158">
        <v>24.6</v>
      </c>
      <c r="O48" s="158">
        <v>8.6</v>
      </c>
      <c r="P48" s="158" t="s">
        <v>53</v>
      </c>
      <c r="Q48" s="158">
        <f t="shared" si="6"/>
        <v>24.6</v>
      </c>
      <c r="R48" s="158">
        <f t="shared" si="6"/>
        <v>8.6</v>
      </c>
      <c r="S48" s="158">
        <v>16.600000000000001</v>
      </c>
      <c r="T48" s="158">
        <v>8.5</v>
      </c>
      <c r="U48" s="169" t="s">
        <v>366</v>
      </c>
      <c r="V48" s="158">
        <f t="shared" si="7"/>
        <v>996.00000000000011</v>
      </c>
      <c r="W48" s="158">
        <f t="shared" si="7"/>
        <v>510</v>
      </c>
      <c r="X48" s="158">
        <f t="shared" si="8"/>
        <v>40.487804878048784</v>
      </c>
      <c r="Y48" s="158" t="s">
        <v>55</v>
      </c>
      <c r="Z48" s="158">
        <v>60</v>
      </c>
      <c r="AA48" s="158" t="s">
        <v>56</v>
      </c>
      <c r="AB48" s="158" t="s">
        <v>55</v>
      </c>
      <c r="AC48" s="158" t="s">
        <v>663</v>
      </c>
      <c r="AD48" s="158" t="s">
        <v>609</v>
      </c>
      <c r="AE48" s="158" t="s">
        <v>58</v>
      </c>
      <c r="AF48" s="158" t="s">
        <v>58</v>
      </c>
      <c r="AG48" s="158" t="s">
        <v>59</v>
      </c>
      <c r="AH48" s="158" t="s">
        <v>60</v>
      </c>
      <c r="AI48" s="158" t="s">
        <v>55</v>
      </c>
      <c r="AJ48" s="158" t="s">
        <v>61</v>
      </c>
      <c r="AK48" s="158">
        <v>200</v>
      </c>
      <c r="AL48" s="158">
        <v>200</v>
      </c>
      <c r="AM48" s="158"/>
      <c r="AN48" s="158">
        <v>42</v>
      </c>
      <c r="AO48" s="158">
        <v>-70</v>
      </c>
      <c r="AP48" s="158" t="s">
        <v>664</v>
      </c>
      <c r="AQ48" s="1" t="s">
        <v>665</v>
      </c>
    </row>
    <row r="49" spans="1:57" ht="15" customHeight="1" x14ac:dyDescent="0.25">
      <c r="A49" s="158" t="s">
        <v>109</v>
      </c>
      <c r="B49" s="158" t="s">
        <v>147</v>
      </c>
      <c r="C49" s="158" t="s">
        <v>151</v>
      </c>
      <c r="D49" t="s">
        <v>152</v>
      </c>
      <c r="E49" s="2" t="s">
        <v>667</v>
      </c>
      <c r="F49" t="s">
        <v>85</v>
      </c>
      <c r="G49" t="s">
        <v>48</v>
      </c>
      <c r="H49" t="s">
        <v>49</v>
      </c>
      <c r="I49" t="s">
        <v>207</v>
      </c>
      <c r="J49">
        <v>17.5</v>
      </c>
      <c r="K49">
        <v>17.5</v>
      </c>
      <c r="M49" t="s">
        <v>52</v>
      </c>
      <c r="N49">
        <v>23</v>
      </c>
      <c r="O49" t="s">
        <v>55</v>
      </c>
      <c r="P49" s="158" t="s">
        <v>53</v>
      </c>
      <c r="Q49">
        <v>23</v>
      </c>
      <c r="R49" t="s">
        <v>55</v>
      </c>
      <c r="S49">
        <v>54</v>
      </c>
      <c r="T49" t="s">
        <v>55</v>
      </c>
      <c r="U49" s="158" t="s">
        <v>54</v>
      </c>
      <c r="V49">
        <v>54</v>
      </c>
      <c r="W49" t="s">
        <v>55</v>
      </c>
      <c r="X49" s="158">
        <f t="shared" si="8"/>
        <v>2.347826086956522</v>
      </c>
      <c r="Y49" t="s">
        <v>55</v>
      </c>
      <c r="Z49">
        <v>200</v>
      </c>
      <c r="AA49" t="s">
        <v>56</v>
      </c>
      <c r="AB49">
        <v>10</v>
      </c>
      <c r="AC49" t="s">
        <v>668</v>
      </c>
      <c r="AD49" s="158" t="s">
        <v>609</v>
      </c>
      <c r="AE49" t="s">
        <v>58</v>
      </c>
      <c r="AF49" t="s">
        <v>58</v>
      </c>
      <c r="AG49" t="s">
        <v>59</v>
      </c>
      <c r="AH49" t="s">
        <v>58</v>
      </c>
      <c r="AI49" t="s">
        <v>77</v>
      </c>
      <c r="AJ49" t="s">
        <v>59</v>
      </c>
      <c r="AK49">
        <v>200</v>
      </c>
      <c r="AL49">
        <v>200</v>
      </c>
      <c r="AN49">
        <v>-35</v>
      </c>
      <c r="AO49">
        <v>175</v>
      </c>
      <c r="AP49" s="4" t="s">
        <v>669</v>
      </c>
      <c r="AQ49" s="1" t="s">
        <v>670</v>
      </c>
    </row>
    <row r="50" spans="1:57" ht="15" customHeight="1" x14ac:dyDescent="0.25">
      <c r="A50" s="158" t="s">
        <v>109</v>
      </c>
      <c r="B50" s="158" t="s">
        <v>147</v>
      </c>
      <c r="C50" s="158" t="s">
        <v>151</v>
      </c>
      <c r="D50" t="s">
        <v>152</v>
      </c>
      <c r="E50" s="2" t="s">
        <v>667</v>
      </c>
      <c r="F50" t="s">
        <v>85</v>
      </c>
      <c r="G50" t="s">
        <v>48</v>
      </c>
      <c r="H50" t="s">
        <v>49</v>
      </c>
      <c r="I50" t="s">
        <v>207</v>
      </c>
      <c r="J50">
        <v>17.5</v>
      </c>
      <c r="K50">
        <v>17.5</v>
      </c>
      <c r="M50" t="s">
        <v>52</v>
      </c>
      <c r="N50">
        <v>135</v>
      </c>
      <c r="O50" t="s">
        <v>55</v>
      </c>
      <c r="P50" s="158" t="s">
        <v>53</v>
      </c>
      <c r="Q50">
        <v>135</v>
      </c>
      <c r="R50" t="s">
        <v>55</v>
      </c>
      <c r="S50">
        <v>316</v>
      </c>
      <c r="T50" t="s">
        <v>55</v>
      </c>
      <c r="U50" s="158" t="s">
        <v>54</v>
      </c>
      <c r="V50">
        <v>316</v>
      </c>
      <c r="W50" t="s">
        <v>55</v>
      </c>
      <c r="X50" s="158">
        <f t="shared" si="8"/>
        <v>2.3407407407407406</v>
      </c>
      <c r="Y50" t="s">
        <v>55</v>
      </c>
      <c r="Z50">
        <v>200</v>
      </c>
      <c r="AA50" t="s">
        <v>56</v>
      </c>
      <c r="AB50">
        <v>10</v>
      </c>
      <c r="AC50" t="s">
        <v>668</v>
      </c>
      <c r="AD50" s="158" t="s">
        <v>609</v>
      </c>
      <c r="AE50" t="s">
        <v>58</v>
      </c>
      <c r="AF50" t="s">
        <v>58</v>
      </c>
      <c r="AG50" t="s">
        <v>59</v>
      </c>
      <c r="AH50" t="s">
        <v>58</v>
      </c>
      <c r="AI50" t="s">
        <v>77</v>
      </c>
      <c r="AJ50" t="s">
        <v>59</v>
      </c>
      <c r="AK50">
        <v>200</v>
      </c>
      <c r="AL50">
        <v>200</v>
      </c>
      <c r="AN50">
        <v>-35</v>
      </c>
      <c r="AO50">
        <v>175</v>
      </c>
      <c r="AP50" s="4" t="s">
        <v>669</v>
      </c>
      <c r="AQ50" s="1" t="s">
        <v>670</v>
      </c>
    </row>
    <row r="51" spans="1:57" ht="15" customHeight="1" x14ac:dyDescent="0.25">
      <c r="A51" s="172" t="s">
        <v>109</v>
      </c>
      <c r="B51" s="190" t="s">
        <v>110</v>
      </c>
      <c r="C51" s="163" t="s">
        <v>111</v>
      </c>
      <c r="D51" s="191" t="s">
        <v>112</v>
      </c>
      <c r="E51" s="33" t="s">
        <v>259</v>
      </c>
      <c r="F51" s="158" t="s">
        <v>108</v>
      </c>
      <c r="G51" s="158" t="s">
        <v>455</v>
      </c>
      <c r="H51" s="158" t="s">
        <v>49</v>
      </c>
      <c r="I51" s="158" t="s">
        <v>203</v>
      </c>
      <c r="J51" s="158">
        <v>23</v>
      </c>
      <c r="K51" s="158">
        <v>23</v>
      </c>
      <c r="L51" s="158"/>
      <c r="M51" s="158" t="s">
        <v>52</v>
      </c>
      <c r="N51" s="158">
        <v>0.28999999999999998</v>
      </c>
      <c r="O51" s="158">
        <v>0.16</v>
      </c>
      <c r="P51" s="67" t="s">
        <v>671</v>
      </c>
      <c r="Q51" s="4">
        <f>(N51*1000)/14.0067</f>
        <v>20.704377190915775</v>
      </c>
      <c r="R51" s="4">
        <f>(O51*1000)/14.0067</f>
        <v>11.42310465705698</v>
      </c>
      <c r="S51" s="158">
        <v>1.82</v>
      </c>
      <c r="T51" s="158">
        <v>0.31</v>
      </c>
      <c r="U51" s="208" t="s">
        <v>672</v>
      </c>
      <c r="V51" s="158">
        <f>(S51*1000)/14.0067</f>
        <v>129.93781547402315</v>
      </c>
      <c r="W51" s="158">
        <f>(T51*1000)/14.0067</f>
        <v>22.132265273047899</v>
      </c>
      <c r="X51" s="158">
        <f>S51/N51</f>
        <v>6.2758620689655178</v>
      </c>
      <c r="Y51" s="158" t="s">
        <v>55</v>
      </c>
      <c r="Z51" s="158">
        <v>70033.5</v>
      </c>
      <c r="AA51" s="158" t="s">
        <v>673</v>
      </c>
      <c r="AB51" s="158">
        <v>5</v>
      </c>
      <c r="AC51" s="158" t="s">
        <v>674</v>
      </c>
      <c r="AD51" s="158" t="s">
        <v>262</v>
      </c>
      <c r="AE51" s="158" t="s">
        <v>60</v>
      </c>
      <c r="AF51" s="158" t="s">
        <v>675</v>
      </c>
      <c r="AG51" s="158" t="s">
        <v>174</v>
      </c>
      <c r="AH51" s="158" t="s">
        <v>60</v>
      </c>
      <c r="AI51" s="158">
        <v>5.2647000000000004</v>
      </c>
      <c r="AJ51" s="158" t="s">
        <v>61</v>
      </c>
      <c r="AK51" s="158" t="s">
        <v>676</v>
      </c>
      <c r="AL51" s="158">
        <f>(270+450)/2</f>
        <v>360</v>
      </c>
      <c r="AM51" s="158">
        <v>110</v>
      </c>
      <c r="AN51" s="158">
        <v>-33</v>
      </c>
      <c r="AO51" s="158">
        <v>115</v>
      </c>
      <c r="AP51" s="158" t="s">
        <v>677</v>
      </c>
      <c r="AQ51" s="8" t="s">
        <v>678</v>
      </c>
    </row>
    <row r="52" spans="1:57" ht="15" customHeight="1" x14ac:dyDescent="0.25">
      <c r="A52" s="165" t="s">
        <v>42</v>
      </c>
      <c r="B52" s="182" t="s">
        <v>69</v>
      </c>
      <c r="C52" s="183" t="s">
        <v>178</v>
      </c>
      <c r="D52" s="183" t="s">
        <v>247</v>
      </c>
      <c r="E52" s="38" t="s">
        <v>248</v>
      </c>
      <c r="F52" s="158" t="s">
        <v>73</v>
      </c>
      <c r="G52" s="158" t="s">
        <v>679</v>
      </c>
      <c r="H52" s="158" t="s">
        <v>182</v>
      </c>
      <c r="I52" s="158" t="s">
        <v>182</v>
      </c>
      <c r="J52" s="158">
        <v>16</v>
      </c>
      <c r="K52" s="158">
        <v>16</v>
      </c>
      <c r="L52" s="158"/>
      <c r="M52" s="181" t="s">
        <v>680</v>
      </c>
      <c r="N52" s="158">
        <v>74.2</v>
      </c>
      <c r="O52" s="158" t="s">
        <v>55</v>
      </c>
      <c r="P52" s="222" t="s">
        <v>265</v>
      </c>
      <c r="Q52" s="4">
        <f>N52</f>
        <v>74.2</v>
      </c>
      <c r="R52" s="4" t="s">
        <v>55</v>
      </c>
      <c r="S52" s="158">
        <v>2.38</v>
      </c>
      <c r="T52" s="158" t="s">
        <v>55</v>
      </c>
      <c r="U52" s="220" t="s">
        <v>250</v>
      </c>
      <c r="V52" s="158">
        <f>(S52*(1/0.1))</f>
        <v>23.799999999999997</v>
      </c>
      <c r="W52" s="158" t="s">
        <v>55</v>
      </c>
      <c r="X52" s="158">
        <f>S52/N52</f>
        <v>3.2075471698113207E-2</v>
      </c>
      <c r="Y52" s="158" t="s">
        <v>55</v>
      </c>
      <c r="Z52" s="158">
        <v>1.43</v>
      </c>
      <c r="AA52" s="158" t="s">
        <v>56</v>
      </c>
      <c r="AB52" s="158">
        <v>3</v>
      </c>
      <c r="AC52" s="158" t="s">
        <v>681</v>
      </c>
      <c r="AD52" s="158" t="s">
        <v>609</v>
      </c>
      <c r="AE52" s="158" t="s">
        <v>58</v>
      </c>
      <c r="AF52" s="158" t="s">
        <v>58</v>
      </c>
      <c r="AG52" s="158" t="s">
        <v>59</v>
      </c>
      <c r="AH52" s="158" t="s">
        <v>58</v>
      </c>
      <c r="AI52" s="158" t="s">
        <v>77</v>
      </c>
      <c r="AJ52" s="158" t="s">
        <v>59</v>
      </c>
      <c r="AK52" s="158">
        <v>43</v>
      </c>
      <c r="AL52" s="158">
        <v>43</v>
      </c>
      <c r="AM52" s="158">
        <v>20</v>
      </c>
      <c r="AN52" s="158">
        <v>17</v>
      </c>
      <c r="AO52" s="158">
        <v>-64</v>
      </c>
      <c r="AP52" s="158" t="s">
        <v>268</v>
      </c>
      <c r="AQ52" s="1" t="s">
        <v>269</v>
      </c>
    </row>
    <row r="53" spans="1:57" ht="15" customHeight="1" x14ac:dyDescent="0.25">
      <c r="A53" s="165" t="s">
        <v>42</v>
      </c>
      <c r="B53" s="166" t="s">
        <v>119</v>
      </c>
      <c r="C53" s="188" t="s">
        <v>225</v>
      </c>
      <c r="D53" s="184" t="s">
        <v>226</v>
      </c>
      <c r="E53" s="42" t="s">
        <v>270</v>
      </c>
      <c r="F53" s="158" t="s">
        <v>73</v>
      </c>
      <c r="G53" s="158" t="s">
        <v>216</v>
      </c>
      <c r="H53" s="158" t="s">
        <v>182</v>
      </c>
      <c r="I53" s="158" t="s">
        <v>182</v>
      </c>
      <c r="J53" s="158">
        <v>23</v>
      </c>
      <c r="K53" s="158">
        <v>23</v>
      </c>
      <c r="L53" s="158"/>
      <c r="M53" s="158" t="s">
        <v>52</v>
      </c>
      <c r="N53" s="158">
        <v>57.72</v>
      </c>
      <c r="O53" s="158">
        <v>6.53</v>
      </c>
      <c r="P53" s="158" t="s">
        <v>53</v>
      </c>
      <c r="Q53" s="158">
        <f>N53</f>
        <v>57.72</v>
      </c>
      <c r="R53" s="158">
        <f>O53</f>
        <v>6.53</v>
      </c>
      <c r="S53" s="158">
        <v>39.65</v>
      </c>
      <c r="T53" s="158">
        <v>1.86</v>
      </c>
      <c r="U53" s="158" t="s">
        <v>54</v>
      </c>
      <c r="V53" s="158">
        <f>S53</f>
        <v>39.65</v>
      </c>
      <c r="W53" s="158">
        <f>T53</f>
        <v>1.86</v>
      </c>
      <c r="X53" s="158">
        <f>V53/Q53</f>
        <v>0.68693693693693691</v>
      </c>
      <c r="Y53" s="158" t="s">
        <v>55</v>
      </c>
      <c r="Z53" s="158">
        <v>150</v>
      </c>
      <c r="AA53" s="158" t="s">
        <v>56</v>
      </c>
      <c r="AB53" s="158">
        <v>6</v>
      </c>
      <c r="AC53" s="158" t="s">
        <v>682</v>
      </c>
      <c r="AD53" s="158" t="s">
        <v>609</v>
      </c>
      <c r="AE53" s="158" t="s">
        <v>58</v>
      </c>
      <c r="AF53" s="158" t="s">
        <v>58</v>
      </c>
      <c r="AG53" s="158" t="s">
        <v>76</v>
      </c>
      <c r="AH53" s="158" t="s">
        <v>60</v>
      </c>
      <c r="AI53" s="158">
        <v>30</v>
      </c>
      <c r="AJ53" s="158" t="s">
        <v>61</v>
      </c>
      <c r="AK53" s="158">
        <v>50</v>
      </c>
      <c r="AL53" s="158">
        <v>50</v>
      </c>
      <c r="AM53" s="158"/>
      <c r="AN53" s="158">
        <v>22</v>
      </c>
      <c r="AO53" s="158">
        <v>114</v>
      </c>
      <c r="AP53" s="4" t="s">
        <v>272</v>
      </c>
      <c r="AQ53" s="1" t="s">
        <v>273</v>
      </c>
      <c r="AR53" s="1"/>
      <c r="AS53" s="1"/>
      <c r="AT53" s="1"/>
      <c r="AU53" s="3"/>
    </row>
    <row r="54" spans="1:57" ht="15" customHeight="1" x14ac:dyDescent="0.25">
      <c r="A54" s="172" t="s">
        <v>109</v>
      </c>
      <c r="B54" s="191" t="s">
        <v>274</v>
      </c>
      <c r="C54" s="192" t="s">
        <v>275</v>
      </c>
      <c r="D54" s="173" t="s">
        <v>276</v>
      </c>
      <c r="E54" s="89" t="s">
        <v>277</v>
      </c>
      <c r="F54" s="158" t="s">
        <v>97</v>
      </c>
      <c r="G54" s="158" t="s">
        <v>683</v>
      </c>
      <c r="H54" s="158" t="s">
        <v>182</v>
      </c>
      <c r="I54" s="158" t="s">
        <v>182</v>
      </c>
      <c r="J54" s="158">
        <v>6</v>
      </c>
      <c r="K54" s="158">
        <v>6</v>
      </c>
      <c r="L54" s="158"/>
      <c r="M54" s="158" t="s">
        <v>52</v>
      </c>
      <c r="N54" s="158">
        <v>1.47</v>
      </c>
      <c r="O54" s="158">
        <v>0.17</v>
      </c>
      <c r="P54" s="158" t="s">
        <v>53</v>
      </c>
      <c r="Q54" s="4">
        <v>1.47</v>
      </c>
      <c r="R54" s="4">
        <v>0.17</v>
      </c>
      <c r="S54" s="158">
        <v>13.01</v>
      </c>
      <c r="T54" s="158">
        <v>0.8</v>
      </c>
      <c r="U54" s="158" t="s">
        <v>54</v>
      </c>
      <c r="V54" s="158">
        <v>13.01</v>
      </c>
      <c r="W54" s="158">
        <v>0.8</v>
      </c>
      <c r="X54" s="158">
        <f>S54/N54</f>
        <v>8.850340136054422</v>
      </c>
      <c r="Y54" s="158" t="s">
        <v>55</v>
      </c>
      <c r="Z54" s="158">
        <v>20</v>
      </c>
      <c r="AA54" s="158" t="s">
        <v>56</v>
      </c>
      <c r="AB54" s="158">
        <v>7</v>
      </c>
      <c r="AC54" s="158" t="s">
        <v>684</v>
      </c>
      <c r="AD54" s="158" t="s">
        <v>55</v>
      </c>
      <c r="AE54" s="158" t="s">
        <v>60</v>
      </c>
      <c r="AF54" s="158">
        <v>68</v>
      </c>
      <c r="AG54" s="158" t="s">
        <v>61</v>
      </c>
      <c r="AH54" s="158" t="s">
        <v>58</v>
      </c>
      <c r="AI54" s="158">
        <v>0</v>
      </c>
      <c r="AJ54" s="158" t="s">
        <v>610</v>
      </c>
      <c r="AK54" s="158">
        <v>56</v>
      </c>
      <c r="AL54" s="158">
        <v>56</v>
      </c>
      <c r="AM54" s="158"/>
      <c r="AN54" s="158">
        <v>41</v>
      </c>
      <c r="AO54" s="158">
        <v>-71</v>
      </c>
      <c r="AP54" s="158" t="s">
        <v>278</v>
      </c>
      <c r="AQ54" s="1" t="s">
        <v>279</v>
      </c>
    </row>
    <row r="55" spans="1:57" ht="15" customHeight="1" x14ac:dyDescent="0.25">
      <c r="A55" s="172" t="s">
        <v>109</v>
      </c>
      <c r="B55" s="191" t="s">
        <v>274</v>
      </c>
      <c r="C55" s="192" t="s">
        <v>275</v>
      </c>
      <c r="D55" s="173" t="s">
        <v>276</v>
      </c>
      <c r="E55" s="89" t="s">
        <v>277</v>
      </c>
      <c r="F55" s="158" t="s">
        <v>97</v>
      </c>
      <c r="G55" s="158" t="s">
        <v>683</v>
      </c>
      <c r="H55" s="158" t="s">
        <v>182</v>
      </c>
      <c r="I55" s="158" t="s">
        <v>182</v>
      </c>
      <c r="J55" s="158">
        <v>30</v>
      </c>
      <c r="K55" s="158">
        <v>30</v>
      </c>
      <c r="L55" s="158"/>
      <c r="M55" s="158" t="s">
        <v>52</v>
      </c>
      <c r="N55" s="158">
        <v>2.1</v>
      </c>
      <c r="O55" s="158">
        <v>0.46</v>
      </c>
      <c r="P55" s="158" t="s">
        <v>53</v>
      </c>
      <c r="Q55" s="4">
        <v>2.1</v>
      </c>
      <c r="R55" s="4">
        <v>0.46</v>
      </c>
      <c r="S55" s="158">
        <v>21.51</v>
      </c>
      <c r="T55" s="158">
        <v>1.1100000000000001</v>
      </c>
      <c r="U55" s="158" t="s">
        <v>54</v>
      </c>
      <c r="V55" s="158">
        <v>21.51</v>
      </c>
      <c r="W55" s="158">
        <v>1.1100000000000001</v>
      </c>
      <c r="X55" s="158">
        <f>S55/N55</f>
        <v>10.242857142857144</v>
      </c>
      <c r="Y55" s="158" t="s">
        <v>55</v>
      </c>
      <c r="Z55" s="158">
        <v>20</v>
      </c>
      <c r="AA55" s="158" t="s">
        <v>56</v>
      </c>
      <c r="AB55" s="158">
        <v>7</v>
      </c>
      <c r="AC55" s="158" t="s">
        <v>684</v>
      </c>
      <c r="AD55" s="158" t="s">
        <v>55</v>
      </c>
      <c r="AE55" s="158" t="s">
        <v>60</v>
      </c>
      <c r="AF55" s="158">
        <v>68</v>
      </c>
      <c r="AG55" s="158" t="s">
        <v>61</v>
      </c>
      <c r="AH55" s="158" t="s">
        <v>58</v>
      </c>
      <c r="AI55" s="158">
        <v>0</v>
      </c>
      <c r="AJ55" s="158" t="s">
        <v>610</v>
      </c>
      <c r="AK55" s="158">
        <v>56</v>
      </c>
      <c r="AL55" s="158">
        <v>56</v>
      </c>
      <c r="AM55" s="158"/>
      <c r="AN55" s="158">
        <v>41</v>
      </c>
      <c r="AO55" s="158">
        <v>-71</v>
      </c>
      <c r="AP55" s="158" t="s">
        <v>278</v>
      </c>
      <c r="AQ55" s="1" t="s">
        <v>279</v>
      </c>
      <c r="AR55" s="1"/>
      <c r="AS55" s="1"/>
      <c r="AT55" s="1"/>
      <c r="AU55" s="3"/>
    </row>
    <row r="56" spans="1:57" ht="15" customHeight="1" x14ac:dyDescent="0.25">
      <c r="A56" s="172" t="s">
        <v>109</v>
      </c>
      <c r="B56" s="191" t="s">
        <v>274</v>
      </c>
      <c r="C56" s="192" t="s">
        <v>275</v>
      </c>
      <c r="D56" s="173" t="s">
        <v>276</v>
      </c>
      <c r="E56" s="89" t="s">
        <v>277</v>
      </c>
      <c r="F56" s="158" t="s">
        <v>97</v>
      </c>
      <c r="G56" s="158" t="s">
        <v>683</v>
      </c>
      <c r="H56" s="158" t="s">
        <v>182</v>
      </c>
      <c r="I56" s="158" t="s">
        <v>182</v>
      </c>
      <c r="J56" s="158">
        <v>18</v>
      </c>
      <c r="K56" s="158">
        <v>18</v>
      </c>
      <c r="L56" s="158"/>
      <c r="M56" s="158" t="s">
        <v>52</v>
      </c>
      <c r="N56" s="158">
        <v>1.56</v>
      </c>
      <c r="O56" s="158">
        <v>0.37</v>
      </c>
      <c r="P56" s="158" t="s">
        <v>53</v>
      </c>
      <c r="Q56" s="4">
        <v>1.56</v>
      </c>
      <c r="R56" s="4">
        <v>0.37</v>
      </c>
      <c r="S56" s="158">
        <v>27.77</v>
      </c>
      <c r="T56" s="158">
        <v>0.94</v>
      </c>
      <c r="U56" s="158" t="s">
        <v>54</v>
      </c>
      <c r="V56" s="158">
        <v>27.77</v>
      </c>
      <c r="W56" s="158">
        <v>0.94</v>
      </c>
      <c r="X56" s="158">
        <f>S56/N56</f>
        <v>17.801282051282051</v>
      </c>
      <c r="Y56" s="158" t="s">
        <v>55</v>
      </c>
      <c r="Z56" s="158">
        <v>20</v>
      </c>
      <c r="AA56" s="158" t="s">
        <v>56</v>
      </c>
      <c r="AB56" s="158">
        <v>7</v>
      </c>
      <c r="AC56" s="158" t="s">
        <v>684</v>
      </c>
      <c r="AD56" s="158" t="s">
        <v>55</v>
      </c>
      <c r="AE56" s="158" t="s">
        <v>60</v>
      </c>
      <c r="AF56" s="158">
        <v>68</v>
      </c>
      <c r="AG56" s="158" t="s">
        <v>61</v>
      </c>
      <c r="AH56" s="158" t="s">
        <v>58</v>
      </c>
      <c r="AI56" s="158">
        <v>0</v>
      </c>
      <c r="AJ56" s="158" t="s">
        <v>610</v>
      </c>
      <c r="AK56" s="158">
        <v>56</v>
      </c>
      <c r="AL56" s="158">
        <v>56</v>
      </c>
      <c r="AM56" s="158"/>
      <c r="AN56" s="158">
        <v>41</v>
      </c>
      <c r="AO56" s="158">
        <v>-71</v>
      </c>
      <c r="AP56" s="158" t="s">
        <v>278</v>
      </c>
      <c r="AQ56" s="1" t="s">
        <v>279</v>
      </c>
    </row>
    <row r="57" spans="1:57" ht="15" customHeight="1" x14ac:dyDescent="0.25">
      <c r="A57" s="172" t="s">
        <v>109</v>
      </c>
      <c r="B57" s="191" t="s">
        <v>274</v>
      </c>
      <c r="C57" s="192" t="s">
        <v>275</v>
      </c>
      <c r="D57" s="173" t="s">
        <v>276</v>
      </c>
      <c r="E57" s="89" t="s">
        <v>277</v>
      </c>
      <c r="F57" s="158" t="s">
        <v>97</v>
      </c>
      <c r="G57" s="158" t="s">
        <v>683</v>
      </c>
      <c r="H57" s="158" t="s">
        <v>182</v>
      </c>
      <c r="I57" s="158" t="s">
        <v>182</v>
      </c>
      <c r="J57" s="158">
        <v>12</v>
      </c>
      <c r="K57" s="158">
        <v>12</v>
      </c>
      <c r="L57" s="158"/>
      <c r="M57" s="158" t="s">
        <v>52</v>
      </c>
      <c r="N57" s="158">
        <v>1.54</v>
      </c>
      <c r="O57" s="158">
        <v>0.26</v>
      </c>
      <c r="P57" s="158" t="s">
        <v>53</v>
      </c>
      <c r="Q57" s="4">
        <v>1.54</v>
      </c>
      <c r="R57" s="4">
        <v>0.26</v>
      </c>
      <c r="S57" s="158">
        <v>28</v>
      </c>
      <c r="T57" s="158">
        <v>1.1299999999999999</v>
      </c>
      <c r="U57" s="158" t="s">
        <v>54</v>
      </c>
      <c r="V57" s="158">
        <v>28</v>
      </c>
      <c r="W57" s="158">
        <v>1.1299999999999999</v>
      </c>
      <c r="X57" s="158">
        <f>S57/N57</f>
        <v>18.18181818181818</v>
      </c>
      <c r="Y57" s="158" t="s">
        <v>55</v>
      </c>
      <c r="Z57" s="158">
        <v>20</v>
      </c>
      <c r="AA57" s="158" t="s">
        <v>56</v>
      </c>
      <c r="AB57" s="158">
        <v>7</v>
      </c>
      <c r="AC57" s="158" t="s">
        <v>684</v>
      </c>
      <c r="AD57" s="158" t="s">
        <v>55</v>
      </c>
      <c r="AE57" s="158" t="s">
        <v>60</v>
      </c>
      <c r="AF57" s="158">
        <v>68</v>
      </c>
      <c r="AG57" s="158" t="s">
        <v>61</v>
      </c>
      <c r="AH57" s="158" t="s">
        <v>58</v>
      </c>
      <c r="AI57" s="158">
        <v>0</v>
      </c>
      <c r="AJ57" s="158" t="s">
        <v>610</v>
      </c>
      <c r="AK57" s="158">
        <v>56</v>
      </c>
      <c r="AL57" s="158">
        <v>56</v>
      </c>
      <c r="AM57" s="158"/>
      <c r="AN57" s="158">
        <v>41</v>
      </c>
      <c r="AO57" s="158">
        <v>-71</v>
      </c>
      <c r="AP57" s="158" t="s">
        <v>278</v>
      </c>
      <c r="AQ57" s="1" t="s">
        <v>279</v>
      </c>
    </row>
    <row r="58" spans="1:57" ht="15" customHeight="1" x14ac:dyDescent="0.25">
      <c r="A58" s="172" t="s">
        <v>109</v>
      </c>
      <c r="B58" s="191" t="s">
        <v>274</v>
      </c>
      <c r="C58" s="192" t="s">
        <v>275</v>
      </c>
      <c r="D58" s="173" t="s">
        <v>276</v>
      </c>
      <c r="E58" s="89" t="s">
        <v>277</v>
      </c>
      <c r="F58" s="158" t="s">
        <v>97</v>
      </c>
      <c r="G58" s="158" t="s">
        <v>683</v>
      </c>
      <c r="H58" s="158" t="s">
        <v>182</v>
      </c>
      <c r="I58" s="158" t="s">
        <v>182</v>
      </c>
      <c r="J58" s="158">
        <v>24</v>
      </c>
      <c r="K58" s="158">
        <v>24</v>
      </c>
      <c r="L58" s="158"/>
      <c r="M58" s="158" t="s">
        <v>52</v>
      </c>
      <c r="N58" s="158">
        <v>1.4</v>
      </c>
      <c r="O58" s="158">
        <v>0.23</v>
      </c>
      <c r="P58" s="158" t="s">
        <v>53</v>
      </c>
      <c r="Q58" s="4">
        <v>1.4</v>
      </c>
      <c r="R58" s="4">
        <v>0.23</v>
      </c>
      <c r="S58" s="158">
        <v>28</v>
      </c>
      <c r="T58" s="158">
        <v>0.72</v>
      </c>
      <c r="U58" s="158" t="s">
        <v>54</v>
      </c>
      <c r="V58" s="158">
        <v>28</v>
      </c>
      <c r="W58" s="158">
        <v>0.72</v>
      </c>
      <c r="X58" s="158">
        <f>S58/N58</f>
        <v>20</v>
      </c>
      <c r="Y58" s="158" t="s">
        <v>55</v>
      </c>
      <c r="Z58" s="158">
        <v>20</v>
      </c>
      <c r="AA58" s="158" t="s">
        <v>56</v>
      </c>
      <c r="AB58" s="158">
        <v>7</v>
      </c>
      <c r="AC58" s="158" t="s">
        <v>684</v>
      </c>
      <c r="AD58" s="158" t="s">
        <v>55</v>
      </c>
      <c r="AE58" s="158" t="s">
        <v>60</v>
      </c>
      <c r="AF58" s="158">
        <v>68</v>
      </c>
      <c r="AG58" s="158" t="s">
        <v>61</v>
      </c>
      <c r="AH58" s="158" t="s">
        <v>58</v>
      </c>
      <c r="AI58" s="158">
        <v>0</v>
      </c>
      <c r="AJ58" s="158" t="s">
        <v>610</v>
      </c>
      <c r="AK58" s="158">
        <v>56</v>
      </c>
      <c r="AL58" s="158">
        <v>56</v>
      </c>
      <c r="AM58" s="158"/>
      <c r="AN58" s="158">
        <v>41</v>
      </c>
      <c r="AO58" s="158">
        <v>-71</v>
      </c>
      <c r="AP58" s="158" t="s">
        <v>278</v>
      </c>
      <c r="AQ58" s="1" t="s">
        <v>279</v>
      </c>
      <c r="AR58" s="1"/>
      <c r="AS58" s="1"/>
      <c r="AT58" s="1"/>
      <c r="AU58" s="3"/>
    </row>
    <row r="59" spans="1:57" ht="15" customHeight="1" x14ac:dyDescent="0.25">
      <c r="A59" s="21" t="s">
        <v>42</v>
      </c>
      <c r="B59" s="19" t="s">
        <v>69</v>
      </c>
      <c r="C59" s="15" t="s">
        <v>178</v>
      </c>
      <c r="D59" s="5" t="s">
        <v>287</v>
      </c>
      <c r="E59" s="137" t="s">
        <v>288</v>
      </c>
      <c r="F59" s="158" t="s">
        <v>73</v>
      </c>
      <c r="G59" s="158" t="s">
        <v>181</v>
      </c>
      <c r="H59" s="158" t="s">
        <v>49</v>
      </c>
      <c r="I59" s="158" t="s">
        <v>203</v>
      </c>
      <c r="J59" s="158">
        <v>13</v>
      </c>
      <c r="K59" s="158">
        <v>13</v>
      </c>
      <c r="L59" s="158"/>
      <c r="M59" s="5" t="s">
        <v>242</v>
      </c>
      <c r="N59" s="158" t="s">
        <v>55</v>
      </c>
      <c r="O59" s="158" t="s">
        <v>55</v>
      </c>
      <c r="P59" s="158" t="s">
        <v>53</v>
      </c>
      <c r="Q59" s="158" t="s">
        <v>55</v>
      </c>
      <c r="R59" s="158" t="s">
        <v>55</v>
      </c>
      <c r="S59" s="158" t="s">
        <v>55</v>
      </c>
      <c r="T59" s="158" t="s">
        <v>55</v>
      </c>
      <c r="U59" t="s">
        <v>54</v>
      </c>
      <c r="V59" s="158" t="s">
        <v>55</v>
      </c>
      <c r="W59" s="158" t="s">
        <v>55</v>
      </c>
      <c r="X59" s="158">
        <v>15</v>
      </c>
      <c r="Y59" s="158">
        <v>3.6</v>
      </c>
      <c r="Z59" s="158">
        <v>60</v>
      </c>
      <c r="AA59" s="158" t="s">
        <v>291</v>
      </c>
      <c r="AB59" s="158">
        <v>9</v>
      </c>
      <c r="AC59" s="158" t="s">
        <v>685</v>
      </c>
      <c r="AD59" s="158" t="s">
        <v>55</v>
      </c>
      <c r="AE59" s="158" t="s">
        <v>58</v>
      </c>
      <c r="AF59" s="158" t="s">
        <v>58</v>
      </c>
      <c r="AG59" s="158" t="s">
        <v>59</v>
      </c>
      <c r="AH59" t="s">
        <v>60</v>
      </c>
      <c r="AI59">
        <v>46.3</v>
      </c>
      <c r="AJ59" t="s">
        <v>295</v>
      </c>
      <c r="AK59" s="158">
        <v>50</v>
      </c>
      <c r="AL59" s="158">
        <v>50</v>
      </c>
      <c r="AM59" s="158"/>
      <c r="AN59" s="158">
        <v>48</v>
      </c>
      <c r="AO59" s="158">
        <v>-125</v>
      </c>
      <c r="AP59" s="4" t="s">
        <v>296</v>
      </c>
      <c r="AQ59" s="1" t="s">
        <v>297</v>
      </c>
      <c r="AR59" s="1"/>
      <c r="AS59" s="1"/>
      <c r="AT59" s="1"/>
      <c r="AU59" s="3"/>
    </row>
    <row r="60" spans="1:57" ht="15" customHeight="1" x14ac:dyDescent="0.25">
      <c r="A60" s="21" t="s">
        <v>42</v>
      </c>
      <c r="B60" s="19" t="s">
        <v>69</v>
      </c>
      <c r="C60" s="15" t="s">
        <v>178</v>
      </c>
      <c r="D60" s="5" t="s">
        <v>287</v>
      </c>
      <c r="E60" s="137" t="s">
        <v>288</v>
      </c>
      <c r="F60" s="158" t="s">
        <v>73</v>
      </c>
      <c r="G60" s="158" t="s">
        <v>181</v>
      </c>
      <c r="H60" s="158" t="s">
        <v>49</v>
      </c>
      <c r="I60" s="158" t="s">
        <v>203</v>
      </c>
      <c r="J60" s="158">
        <v>13</v>
      </c>
      <c r="K60" s="158">
        <v>13</v>
      </c>
      <c r="L60" s="158"/>
      <c r="M60" s="5" t="s">
        <v>242</v>
      </c>
      <c r="N60" s="158" t="s">
        <v>55</v>
      </c>
      <c r="O60" s="158" t="s">
        <v>55</v>
      </c>
      <c r="P60" s="158" t="s">
        <v>53</v>
      </c>
      <c r="Q60" s="158" t="s">
        <v>55</v>
      </c>
      <c r="R60" s="158" t="s">
        <v>55</v>
      </c>
      <c r="S60" s="158" t="s">
        <v>55</v>
      </c>
      <c r="T60" s="158" t="s">
        <v>55</v>
      </c>
      <c r="U60" t="s">
        <v>54</v>
      </c>
      <c r="V60" s="158" t="s">
        <v>55</v>
      </c>
      <c r="W60" s="158" t="s">
        <v>55</v>
      </c>
      <c r="X60" s="158">
        <v>4.5</v>
      </c>
      <c r="Y60" s="158">
        <v>1.2</v>
      </c>
      <c r="Z60" s="158">
        <v>60</v>
      </c>
      <c r="AA60" s="158" t="s">
        <v>291</v>
      </c>
      <c r="AB60" s="158">
        <v>9</v>
      </c>
      <c r="AC60" s="158" t="s">
        <v>685</v>
      </c>
      <c r="AD60" s="158" t="s">
        <v>55</v>
      </c>
      <c r="AE60" s="158" t="s">
        <v>58</v>
      </c>
      <c r="AF60" s="158" t="s">
        <v>58</v>
      </c>
      <c r="AG60" s="158" t="s">
        <v>59</v>
      </c>
      <c r="AH60" t="s">
        <v>60</v>
      </c>
      <c r="AI60">
        <v>46.3</v>
      </c>
      <c r="AJ60" t="s">
        <v>295</v>
      </c>
      <c r="AK60" s="158">
        <v>50</v>
      </c>
      <c r="AL60" s="158">
        <v>50</v>
      </c>
      <c r="AM60" s="158"/>
      <c r="AN60" s="158">
        <v>48</v>
      </c>
      <c r="AO60" s="158">
        <v>-125</v>
      </c>
      <c r="AP60" s="4" t="s">
        <v>296</v>
      </c>
      <c r="AQ60" s="1" t="s">
        <v>297</v>
      </c>
    </row>
    <row r="61" spans="1:57" ht="15" customHeight="1" x14ac:dyDescent="0.25">
      <c r="A61" s="21" t="s">
        <v>42</v>
      </c>
      <c r="B61" s="19" t="s">
        <v>69</v>
      </c>
      <c r="C61" s="15" t="s">
        <v>178</v>
      </c>
      <c r="D61" s="5" t="s">
        <v>287</v>
      </c>
      <c r="E61" s="137" t="s">
        <v>288</v>
      </c>
      <c r="F61" s="158" t="s">
        <v>73</v>
      </c>
      <c r="G61" s="158" t="s">
        <v>181</v>
      </c>
      <c r="H61" s="158" t="s">
        <v>49</v>
      </c>
      <c r="I61" s="158" t="s">
        <v>203</v>
      </c>
      <c r="J61" s="158">
        <v>13</v>
      </c>
      <c r="K61" s="158">
        <v>13</v>
      </c>
      <c r="L61" s="158"/>
      <c r="M61" s="5" t="s">
        <v>242</v>
      </c>
      <c r="N61" s="158" t="s">
        <v>55</v>
      </c>
      <c r="O61" s="158" t="s">
        <v>55</v>
      </c>
      <c r="P61" s="158" t="s">
        <v>53</v>
      </c>
      <c r="Q61" s="158" t="s">
        <v>55</v>
      </c>
      <c r="R61" s="158" t="s">
        <v>55</v>
      </c>
      <c r="S61" s="158" t="s">
        <v>55</v>
      </c>
      <c r="T61" s="158" t="s">
        <v>55</v>
      </c>
      <c r="U61" t="s">
        <v>54</v>
      </c>
      <c r="V61" s="158" t="s">
        <v>55</v>
      </c>
      <c r="W61" s="158" t="s">
        <v>55</v>
      </c>
      <c r="X61" s="158">
        <v>5.4</v>
      </c>
      <c r="Y61" s="158">
        <v>1.8</v>
      </c>
      <c r="Z61" s="158">
        <v>60</v>
      </c>
      <c r="AA61" s="158" t="s">
        <v>291</v>
      </c>
      <c r="AB61" s="158">
        <v>9</v>
      </c>
      <c r="AC61" s="158" t="s">
        <v>685</v>
      </c>
      <c r="AD61" s="158" t="s">
        <v>55</v>
      </c>
      <c r="AE61" s="158" t="s">
        <v>60</v>
      </c>
      <c r="AF61" s="158" t="s">
        <v>675</v>
      </c>
      <c r="AG61" s="158" t="s">
        <v>174</v>
      </c>
      <c r="AH61" t="s">
        <v>60</v>
      </c>
      <c r="AI61">
        <v>46.3</v>
      </c>
      <c r="AJ61" t="s">
        <v>295</v>
      </c>
      <c r="AK61" s="158">
        <v>50</v>
      </c>
      <c r="AL61" s="158">
        <v>50</v>
      </c>
      <c r="AM61" s="158"/>
      <c r="AN61" s="158">
        <v>48</v>
      </c>
      <c r="AO61" s="158">
        <v>-125</v>
      </c>
      <c r="AP61" s="4" t="s">
        <v>296</v>
      </c>
      <c r="AQ61" s="1" t="s">
        <v>297</v>
      </c>
    </row>
    <row r="62" spans="1:57" ht="15" customHeight="1" x14ac:dyDescent="0.25">
      <c r="A62" s="21" t="s">
        <v>42</v>
      </c>
      <c r="B62" s="19" t="s">
        <v>69</v>
      </c>
      <c r="C62" s="15" t="s">
        <v>178</v>
      </c>
      <c r="D62" s="5" t="s">
        <v>287</v>
      </c>
      <c r="E62" s="137" t="s">
        <v>288</v>
      </c>
      <c r="F62" s="158" t="s">
        <v>73</v>
      </c>
      <c r="G62" s="158" t="s">
        <v>181</v>
      </c>
      <c r="H62" s="158" t="s">
        <v>49</v>
      </c>
      <c r="I62" s="158" t="s">
        <v>203</v>
      </c>
      <c r="J62" s="158">
        <v>13</v>
      </c>
      <c r="K62" s="158">
        <v>13</v>
      </c>
      <c r="L62" s="158"/>
      <c r="M62" s="5" t="s">
        <v>242</v>
      </c>
      <c r="N62" s="158" t="s">
        <v>55</v>
      </c>
      <c r="O62" s="158" t="s">
        <v>55</v>
      </c>
      <c r="P62" s="158" t="s">
        <v>53</v>
      </c>
      <c r="Q62" s="158" t="s">
        <v>55</v>
      </c>
      <c r="R62" s="158" t="s">
        <v>55</v>
      </c>
      <c r="S62" s="158" t="s">
        <v>55</v>
      </c>
      <c r="T62" s="158" t="s">
        <v>55</v>
      </c>
      <c r="U62" t="s">
        <v>54</v>
      </c>
      <c r="V62" s="158" t="s">
        <v>55</v>
      </c>
      <c r="W62" s="158" t="s">
        <v>55</v>
      </c>
      <c r="X62" s="158">
        <v>2.4</v>
      </c>
      <c r="Y62" s="158">
        <v>0.6</v>
      </c>
      <c r="Z62" s="158">
        <v>60</v>
      </c>
      <c r="AA62" s="158" t="s">
        <v>291</v>
      </c>
      <c r="AB62" s="158">
        <v>9</v>
      </c>
      <c r="AC62" s="158" t="s">
        <v>685</v>
      </c>
      <c r="AD62" s="158" t="s">
        <v>55</v>
      </c>
      <c r="AE62" s="158" t="s">
        <v>58</v>
      </c>
      <c r="AF62" s="158" t="s">
        <v>58</v>
      </c>
      <c r="AG62" s="158" t="s">
        <v>59</v>
      </c>
      <c r="AH62" t="s">
        <v>60</v>
      </c>
      <c r="AI62">
        <v>46.3</v>
      </c>
      <c r="AJ62" t="s">
        <v>295</v>
      </c>
      <c r="AK62" s="158">
        <v>50</v>
      </c>
      <c r="AL62" s="158">
        <v>50</v>
      </c>
      <c r="AM62" s="158"/>
      <c r="AN62" s="158">
        <v>48</v>
      </c>
      <c r="AO62" s="158">
        <v>-125</v>
      </c>
      <c r="AP62" s="4" t="s">
        <v>296</v>
      </c>
      <c r="AQ62" s="1" t="s">
        <v>297</v>
      </c>
    </row>
    <row r="63" spans="1:57" ht="15" customHeight="1" x14ac:dyDescent="0.25">
      <c r="A63" s="21" t="s">
        <v>42</v>
      </c>
      <c r="B63" s="19" t="s">
        <v>69</v>
      </c>
      <c r="C63" s="15" t="s">
        <v>178</v>
      </c>
      <c r="D63" s="5" t="s">
        <v>287</v>
      </c>
      <c r="E63" s="137" t="s">
        <v>288</v>
      </c>
      <c r="F63" s="158" t="s">
        <v>73</v>
      </c>
      <c r="G63" s="158" t="s">
        <v>181</v>
      </c>
      <c r="H63" s="158" t="s">
        <v>49</v>
      </c>
      <c r="I63" s="158" t="s">
        <v>203</v>
      </c>
      <c r="J63" s="158">
        <v>13</v>
      </c>
      <c r="K63" s="158">
        <v>13</v>
      </c>
      <c r="L63" s="158"/>
      <c r="M63" s="5" t="s">
        <v>242</v>
      </c>
      <c r="N63" s="158" t="s">
        <v>55</v>
      </c>
      <c r="O63" s="158" t="s">
        <v>55</v>
      </c>
      <c r="P63" s="158" t="s">
        <v>53</v>
      </c>
      <c r="Q63" s="158" t="s">
        <v>55</v>
      </c>
      <c r="R63" s="158" t="s">
        <v>55</v>
      </c>
      <c r="S63" s="158" t="s">
        <v>55</v>
      </c>
      <c r="T63" s="158" t="s">
        <v>55</v>
      </c>
      <c r="U63" t="s">
        <v>54</v>
      </c>
      <c r="V63" s="158" t="s">
        <v>55</v>
      </c>
      <c r="W63" s="158" t="s">
        <v>55</v>
      </c>
      <c r="X63" s="158">
        <v>1.8</v>
      </c>
      <c r="Y63" s="158">
        <v>0.6</v>
      </c>
      <c r="Z63" s="158">
        <v>60</v>
      </c>
      <c r="AA63" s="158" t="s">
        <v>291</v>
      </c>
      <c r="AB63" s="158">
        <v>9</v>
      </c>
      <c r="AC63" s="158" t="s">
        <v>685</v>
      </c>
      <c r="AD63" s="158" t="s">
        <v>55</v>
      </c>
      <c r="AE63" s="158" t="s">
        <v>58</v>
      </c>
      <c r="AF63" s="158" t="s">
        <v>58</v>
      </c>
      <c r="AG63" s="158" t="s">
        <v>59</v>
      </c>
      <c r="AH63" t="s">
        <v>60</v>
      </c>
      <c r="AI63">
        <v>46.3</v>
      </c>
      <c r="AJ63" t="s">
        <v>295</v>
      </c>
      <c r="AK63" s="158">
        <v>50</v>
      </c>
      <c r="AL63" s="158">
        <v>50</v>
      </c>
      <c r="AM63" s="158"/>
      <c r="AN63" s="158">
        <v>48</v>
      </c>
      <c r="AO63" s="158">
        <v>-125</v>
      </c>
      <c r="AP63" s="4" t="s">
        <v>296</v>
      </c>
      <c r="AQ63" s="1" t="s">
        <v>297</v>
      </c>
    </row>
    <row r="64" spans="1:57" ht="15" customHeight="1" x14ac:dyDescent="0.25">
      <c r="A64" s="21" t="s">
        <v>42</v>
      </c>
      <c r="B64" s="19" t="s">
        <v>69</v>
      </c>
      <c r="C64" s="15" t="s">
        <v>178</v>
      </c>
      <c r="D64" s="5" t="s">
        <v>287</v>
      </c>
      <c r="E64" s="137" t="s">
        <v>288</v>
      </c>
      <c r="F64" s="158" t="s">
        <v>73</v>
      </c>
      <c r="G64" s="158" t="s">
        <v>181</v>
      </c>
      <c r="H64" s="158" t="s">
        <v>49</v>
      </c>
      <c r="I64" s="158" t="s">
        <v>203</v>
      </c>
      <c r="J64" s="158">
        <v>13</v>
      </c>
      <c r="K64" s="158">
        <v>13</v>
      </c>
      <c r="L64" s="158"/>
      <c r="M64" s="5" t="s">
        <v>242</v>
      </c>
      <c r="N64" s="158" t="s">
        <v>55</v>
      </c>
      <c r="O64" s="158" t="s">
        <v>55</v>
      </c>
      <c r="P64" s="158" t="s">
        <v>53</v>
      </c>
      <c r="Q64" s="158" t="s">
        <v>55</v>
      </c>
      <c r="R64" s="158" t="s">
        <v>55</v>
      </c>
      <c r="S64" s="158" t="s">
        <v>55</v>
      </c>
      <c r="T64" s="158" t="s">
        <v>55</v>
      </c>
      <c r="U64" t="s">
        <v>54</v>
      </c>
      <c r="V64" s="158" t="s">
        <v>55</v>
      </c>
      <c r="W64" s="158" t="s">
        <v>55</v>
      </c>
      <c r="X64" s="158">
        <v>1.8</v>
      </c>
      <c r="Y64" s="158">
        <v>0.6</v>
      </c>
      <c r="Z64" s="158">
        <v>60</v>
      </c>
      <c r="AA64" s="158" t="s">
        <v>291</v>
      </c>
      <c r="AB64" s="158">
        <v>9</v>
      </c>
      <c r="AC64" s="158" t="s">
        <v>685</v>
      </c>
      <c r="AD64" s="158" t="s">
        <v>55</v>
      </c>
      <c r="AE64" s="158" t="s">
        <v>60</v>
      </c>
      <c r="AF64" s="158" t="s">
        <v>675</v>
      </c>
      <c r="AG64" s="158" t="s">
        <v>174</v>
      </c>
      <c r="AH64" t="s">
        <v>60</v>
      </c>
      <c r="AI64">
        <v>46.3</v>
      </c>
      <c r="AJ64" t="s">
        <v>295</v>
      </c>
      <c r="AK64" s="158">
        <v>50</v>
      </c>
      <c r="AL64" s="158">
        <v>50</v>
      </c>
      <c r="AM64" s="158"/>
      <c r="AN64" s="158">
        <v>48</v>
      </c>
      <c r="AO64" s="158">
        <v>-125</v>
      </c>
      <c r="AP64" s="4" t="s">
        <v>296</v>
      </c>
      <c r="AQ64" s="1" t="s">
        <v>297</v>
      </c>
      <c r="BB64" t="s">
        <v>686</v>
      </c>
      <c r="BE64" t="s">
        <v>687</v>
      </c>
    </row>
    <row r="65" spans="1:47" ht="15" customHeight="1" x14ac:dyDescent="0.25">
      <c r="A65" s="21" t="s">
        <v>42</v>
      </c>
      <c r="B65" s="19" t="s">
        <v>69</v>
      </c>
      <c r="C65" s="15" t="s">
        <v>178</v>
      </c>
      <c r="D65" s="5" t="s">
        <v>287</v>
      </c>
      <c r="E65" s="137" t="s">
        <v>288</v>
      </c>
      <c r="F65" s="158" t="s">
        <v>73</v>
      </c>
      <c r="G65" s="158" t="s">
        <v>181</v>
      </c>
      <c r="H65" s="158" t="s">
        <v>49</v>
      </c>
      <c r="I65" s="158" t="s">
        <v>203</v>
      </c>
      <c r="J65" s="158">
        <v>13</v>
      </c>
      <c r="K65" s="158">
        <v>13</v>
      </c>
      <c r="L65" s="158"/>
      <c r="M65" s="5" t="s">
        <v>242</v>
      </c>
      <c r="N65" s="158" t="s">
        <v>55</v>
      </c>
      <c r="O65" s="158" t="s">
        <v>55</v>
      </c>
      <c r="P65" s="158" t="s">
        <v>53</v>
      </c>
      <c r="Q65" s="158" t="s">
        <v>55</v>
      </c>
      <c r="R65" s="158" t="s">
        <v>55</v>
      </c>
      <c r="S65" s="158" t="s">
        <v>55</v>
      </c>
      <c r="T65" s="158" t="s">
        <v>55</v>
      </c>
      <c r="U65" t="s">
        <v>54</v>
      </c>
      <c r="V65" s="158" t="s">
        <v>55</v>
      </c>
      <c r="W65" s="158" t="s">
        <v>55</v>
      </c>
      <c r="X65" s="158">
        <v>1.5</v>
      </c>
      <c r="Y65" s="158">
        <v>0.8</v>
      </c>
      <c r="Z65" s="158">
        <v>60</v>
      </c>
      <c r="AA65" s="158" t="s">
        <v>291</v>
      </c>
      <c r="AB65" s="158">
        <v>9</v>
      </c>
      <c r="AC65" s="158" t="s">
        <v>685</v>
      </c>
      <c r="AD65" s="158" t="s">
        <v>55</v>
      </c>
      <c r="AE65" s="158" t="s">
        <v>58</v>
      </c>
      <c r="AF65" s="158" t="s">
        <v>58</v>
      </c>
      <c r="AG65" s="158" t="s">
        <v>59</v>
      </c>
      <c r="AH65" t="s">
        <v>60</v>
      </c>
      <c r="AI65">
        <v>46.3</v>
      </c>
      <c r="AJ65" t="s">
        <v>295</v>
      </c>
      <c r="AK65" s="158">
        <v>50</v>
      </c>
      <c r="AL65" s="158">
        <v>50</v>
      </c>
      <c r="AM65" s="158"/>
      <c r="AN65" s="158">
        <v>48</v>
      </c>
      <c r="AO65" s="158">
        <v>-125</v>
      </c>
      <c r="AP65" s="4" t="s">
        <v>296</v>
      </c>
      <c r="AQ65" s="1" t="s">
        <v>297</v>
      </c>
    </row>
    <row r="66" spans="1:47" ht="15" customHeight="1" x14ac:dyDescent="0.25">
      <c r="A66" s="21" t="s">
        <v>42</v>
      </c>
      <c r="B66" s="19" t="s">
        <v>69</v>
      </c>
      <c r="C66" s="15" t="s">
        <v>178</v>
      </c>
      <c r="D66" s="5" t="s">
        <v>287</v>
      </c>
      <c r="E66" s="137" t="s">
        <v>288</v>
      </c>
      <c r="F66" s="158" t="s">
        <v>73</v>
      </c>
      <c r="G66" s="158" t="s">
        <v>181</v>
      </c>
      <c r="H66" s="158" t="s">
        <v>49</v>
      </c>
      <c r="I66" s="158" t="s">
        <v>203</v>
      </c>
      <c r="J66" s="158">
        <v>13</v>
      </c>
      <c r="K66" s="158">
        <v>13</v>
      </c>
      <c r="L66" s="158"/>
      <c r="M66" s="5" t="s">
        <v>242</v>
      </c>
      <c r="N66" s="158" t="s">
        <v>55</v>
      </c>
      <c r="O66" s="158" t="s">
        <v>55</v>
      </c>
      <c r="P66" s="158" t="s">
        <v>53</v>
      </c>
      <c r="Q66" s="158" t="s">
        <v>55</v>
      </c>
      <c r="R66" s="158" t="s">
        <v>55</v>
      </c>
      <c r="S66" s="158" t="s">
        <v>55</v>
      </c>
      <c r="T66" s="158" t="s">
        <v>55</v>
      </c>
      <c r="U66" t="s">
        <v>54</v>
      </c>
      <c r="V66" s="158" t="s">
        <v>55</v>
      </c>
      <c r="W66" s="158" t="s">
        <v>55</v>
      </c>
      <c r="X66" s="158">
        <v>1.5</v>
      </c>
      <c r="Y66" s="158">
        <v>0.5</v>
      </c>
      <c r="Z66" s="158">
        <v>60</v>
      </c>
      <c r="AA66" s="158" t="s">
        <v>291</v>
      </c>
      <c r="AB66" s="158">
        <v>9</v>
      </c>
      <c r="AC66" s="158" t="s">
        <v>685</v>
      </c>
      <c r="AD66" s="158" t="s">
        <v>55</v>
      </c>
      <c r="AE66" s="158" t="s">
        <v>58</v>
      </c>
      <c r="AF66" s="158" t="s">
        <v>58</v>
      </c>
      <c r="AG66" s="158" t="s">
        <v>59</v>
      </c>
      <c r="AH66" t="s">
        <v>60</v>
      </c>
      <c r="AI66">
        <v>46.3</v>
      </c>
      <c r="AJ66" t="s">
        <v>295</v>
      </c>
      <c r="AK66" s="158">
        <v>50</v>
      </c>
      <c r="AL66" s="158">
        <v>50</v>
      </c>
      <c r="AM66" s="158"/>
      <c r="AN66" s="158">
        <v>48</v>
      </c>
      <c r="AO66" s="158">
        <v>-125</v>
      </c>
      <c r="AP66" s="4" t="s">
        <v>296</v>
      </c>
      <c r="AQ66" s="1" t="s">
        <v>297</v>
      </c>
      <c r="AR66" s="1"/>
      <c r="AS66" s="1"/>
      <c r="AT66" s="1"/>
      <c r="AU66" s="3"/>
    </row>
    <row r="67" spans="1:47" ht="15" customHeight="1" x14ac:dyDescent="0.25">
      <c r="A67" s="21" t="s">
        <v>42</v>
      </c>
      <c r="B67" s="19" t="s">
        <v>69</v>
      </c>
      <c r="C67" s="15" t="s">
        <v>178</v>
      </c>
      <c r="D67" s="5" t="s">
        <v>287</v>
      </c>
      <c r="E67" s="137" t="s">
        <v>288</v>
      </c>
      <c r="F67" s="158" t="s">
        <v>73</v>
      </c>
      <c r="G67" s="158" t="s">
        <v>181</v>
      </c>
      <c r="H67" s="158" t="s">
        <v>49</v>
      </c>
      <c r="I67" s="158" t="s">
        <v>203</v>
      </c>
      <c r="J67" s="158">
        <v>13</v>
      </c>
      <c r="K67" s="158">
        <v>13</v>
      </c>
      <c r="L67" s="158"/>
      <c r="M67" s="5" t="s">
        <v>242</v>
      </c>
      <c r="N67" s="158" t="s">
        <v>55</v>
      </c>
      <c r="O67" s="158" t="s">
        <v>55</v>
      </c>
      <c r="P67" s="158" t="s">
        <v>53</v>
      </c>
      <c r="Q67" s="158" t="s">
        <v>55</v>
      </c>
      <c r="R67" s="158" t="s">
        <v>55</v>
      </c>
      <c r="S67" s="158" t="s">
        <v>55</v>
      </c>
      <c r="T67" s="158" t="s">
        <v>55</v>
      </c>
      <c r="U67" t="s">
        <v>54</v>
      </c>
      <c r="V67" s="158" t="s">
        <v>55</v>
      </c>
      <c r="W67" s="158" t="s">
        <v>55</v>
      </c>
      <c r="X67" s="158">
        <v>1.7</v>
      </c>
      <c r="Y67" s="158">
        <v>0.5</v>
      </c>
      <c r="Z67" s="158">
        <v>60</v>
      </c>
      <c r="AA67" s="158" t="s">
        <v>291</v>
      </c>
      <c r="AB67" s="158">
        <v>9</v>
      </c>
      <c r="AC67" s="158" t="s">
        <v>685</v>
      </c>
      <c r="AD67" s="158" t="s">
        <v>55</v>
      </c>
      <c r="AE67" s="158" t="s">
        <v>60</v>
      </c>
      <c r="AF67" s="158" t="s">
        <v>675</v>
      </c>
      <c r="AG67" s="158" t="s">
        <v>174</v>
      </c>
      <c r="AH67" t="s">
        <v>60</v>
      </c>
      <c r="AI67">
        <v>46.3</v>
      </c>
      <c r="AJ67" t="s">
        <v>295</v>
      </c>
      <c r="AK67" s="158">
        <v>50</v>
      </c>
      <c r="AL67" s="158">
        <v>50</v>
      </c>
      <c r="AM67" s="158"/>
      <c r="AN67" s="158">
        <v>48</v>
      </c>
      <c r="AO67" s="158">
        <v>-125</v>
      </c>
      <c r="AP67" s="4" t="s">
        <v>296</v>
      </c>
      <c r="AQ67" s="1" t="s">
        <v>297</v>
      </c>
    </row>
    <row r="68" spans="1:47" ht="15" customHeight="1" x14ac:dyDescent="0.25">
      <c r="A68" s="165" t="s">
        <v>42</v>
      </c>
      <c r="B68" s="184" t="s">
        <v>43</v>
      </c>
      <c r="C68" s="195" t="s">
        <v>44</v>
      </c>
      <c r="D68" s="209" t="s">
        <v>298</v>
      </c>
      <c r="E68" s="40" t="s">
        <v>299</v>
      </c>
      <c r="F68" s="158" t="s">
        <v>47</v>
      </c>
      <c r="G68" s="158" t="s">
        <v>48</v>
      </c>
      <c r="H68" s="158" t="s">
        <v>49</v>
      </c>
      <c r="I68" s="158" t="s">
        <v>203</v>
      </c>
      <c r="J68" s="158">
        <v>20</v>
      </c>
      <c r="K68" s="158">
        <v>20</v>
      </c>
      <c r="L68" s="158"/>
      <c r="M68" s="158" t="s">
        <v>52</v>
      </c>
      <c r="N68" s="158">
        <v>54.39</v>
      </c>
      <c r="O68" s="158">
        <v>19.18</v>
      </c>
      <c r="P68" s="158" t="s">
        <v>53</v>
      </c>
      <c r="Q68" s="4">
        <v>54.39</v>
      </c>
      <c r="R68" s="4">
        <v>19.18</v>
      </c>
      <c r="S68" s="158">
        <v>57.95</v>
      </c>
      <c r="T68" s="158">
        <v>9.93</v>
      </c>
      <c r="U68" s="158" t="s">
        <v>54</v>
      </c>
      <c r="V68" s="158">
        <v>57.95</v>
      </c>
      <c r="W68" s="158">
        <v>9.93</v>
      </c>
      <c r="X68" s="158">
        <f>S68/N68</f>
        <v>1.0654532083103512</v>
      </c>
      <c r="Y68" s="158" t="s">
        <v>55</v>
      </c>
      <c r="Z68" s="158">
        <v>100</v>
      </c>
      <c r="AA68" s="158" t="s">
        <v>56</v>
      </c>
      <c r="AB68" s="158">
        <v>5</v>
      </c>
      <c r="AC68" s="158" t="s">
        <v>688</v>
      </c>
      <c r="AD68" s="158" t="s">
        <v>609</v>
      </c>
      <c r="AE68" s="158" t="s">
        <v>58</v>
      </c>
      <c r="AF68" s="158" t="s">
        <v>58</v>
      </c>
      <c r="AG68" s="158" t="s">
        <v>76</v>
      </c>
      <c r="AH68" s="158" t="s">
        <v>58</v>
      </c>
      <c r="AI68" s="158">
        <v>0</v>
      </c>
      <c r="AJ68" s="158" t="s">
        <v>610</v>
      </c>
      <c r="AK68" s="158">
        <v>150</v>
      </c>
      <c r="AL68" s="158">
        <v>150</v>
      </c>
      <c r="AM68" s="158"/>
      <c r="AN68" s="158">
        <v>37</v>
      </c>
      <c r="AO68" s="158">
        <v>-8</v>
      </c>
      <c r="AP68" s="4" t="s">
        <v>689</v>
      </c>
      <c r="AQ68" s="1" t="s">
        <v>301</v>
      </c>
    </row>
    <row r="69" spans="1:47" ht="15" customHeight="1" x14ac:dyDescent="0.25">
      <c r="A69" s="159" t="s">
        <v>80</v>
      </c>
      <c r="B69" s="160" t="s">
        <v>81</v>
      </c>
      <c r="C69" s="161" t="s">
        <v>82</v>
      </c>
      <c r="D69" s="169" t="s">
        <v>83</v>
      </c>
      <c r="E69" s="119" t="s">
        <v>690</v>
      </c>
      <c r="F69" s="158" t="s">
        <v>85</v>
      </c>
      <c r="G69" s="158" t="s">
        <v>455</v>
      </c>
      <c r="H69" s="158" t="s">
        <v>68</v>
      </c>
      <c r="I69" s="158" t="s">
        <v>55</v>
      </c>
      <c r="J69" s="158">
        <v>16</v>
      </c>
      <c r="K69" s="158">
        <v>16</v>
      </c>
      <c r="L69" s="158"/>
      <c r="M69" s="158" t="s">
        <v>52</v>
      </c>
      <c r="N69" s="158">
        <v>248.6</v>
      </c>
      <c r="O69" s="158" t="s">
        <v>55</v>
      </c>
      <c r="P69" s="158" t="s">
        <v>53</v>
      </c>
      <c r="Q69" s="158">
        <f t="shared" ref="Q69:R72" si="9">N69</f>
        <v>248.6</v>
      </c>
      <c r="R69" s="158" t="str">
        <f t="shared" si="9"/>
        <v>NA</v>
      </c>
      <c r="S69" s="158">
        <v>111.5</v>
      </c>
      <c r="T69" s="158" t="s">
        <v>55</v>
      </c>
      <c r="U69" s="158" t="s">
        <v>54</v>
      </c>
      <c r="V69" s="158">
        <f t="shared" ref="V69:W73" si="10">S69</f>
        <v>111.5</v>
      </c>
      <c r="W69" s="158" t="str">
        <f t="shared" si="10"/>
        <v>NA</v>
      </c>
      <c r="X69" s="158">
        <f>V69/Q69</f>
        <v>0.44851166532582465</v>
      </c>
      <c r="Y69" s="158" t="s">
        <v>55</v>
      </c>
      <c r="Z69" s="158">
        <v>750</v>
      </c>
      <c r="AA69" s="158" t="s">
        <v>56</v>
      </c>
      <c r="AB69" s="158">
        <v>8</v>
      </c>
      <c r="AC69" s="158" t="s">
        <v>691</v>
      </c>
      <c r="AD69" s="158" t="s">
        <v>609</v>
      </c>
      <c r="AE69" s="158" t="s">
        <v>58</v>
      </c>
      <c r="AF69" s="158" t="s">
        <v>58</v>
      </c>
      <c r="AG69" s="158" t="s">
        <v>59</v>
      </c>
      <c r="AH69" s="158" t="s">
        <v>58</v>
      </c>
      <c r="AI69" s="158" t="s">
        <v>77</v>
      </c>
      <c r="AJ69" s="158" t="s">
        <v>209</v>
      </c>
      <c r="AK69" s="158" t="s">
        <v>692</v>
      </c>
      <c r="AL69" s="158">
        <f>(100+150)/2</f>
        <v>125</v>
      </c>
      <c r="AM69" s="158"/>
      <c r="AN69" s="158">
        <v>35</v>
      </c>
      <c r="AO69" s="158">
        <v>129</v>
      </c>
      <c r="AP69" s="4" t="s">
        <v>693</v>
      </c>
      <c r="AQ69" s="1" t="s">
        <v>694</v>
      </c>
    </row>
    <row r="70" spans="1:47" ht="15" customHeight="1" x14ac:dyDescent="0.25">
      <c r="A70" s="159" t="s">
        <v>80</v>
      </c>
      <c r="B70" s="178" t="s">
        <v>167</v>
      </c>
      <c r="C70" s="179" t="s">
        <v>168</v>
      </c>
      <c r="D70" s="180" t="s">
        <v>169</v>
      </c>
      <c r="E70" s="120" t="s">
        <v>695</v>
      </c>
      <c r="F70" s="158" t="s">
        <v>97</v>
      </c>
      <c r="G70" s="158" t="s">
        <v>455</v>
      </c>
      <c r="H70" s="158" t="s">
        <v>68</v>
      </c>
      <c r="I70" s="158" t="s">
        <v>55</v>
      </c>
      <c r="J70" s="158">
        <v>16</v>
      </c>
      <c r="K70" s="158">
        <v>16</v>
      </c>
      <c r="L70" s="158"/>
      <c r="M70" s="158" t="s">
        <v>52</v>
      </c>
      <c r="N70" s="158">
        <v>151.69999999999999</v>
      </c>
      <c r="O70" s="158" t="s">
        <v>55</v>
      </c>
      <c r="P70" s="158" t="s">
        <v>53</v>
      </c>
      <c r="Q70" s="158">
        <f t="shared" si="9"/>
        <v>151.69999999999999</v>
      </c>
      <c r="R70" s="158" t="str">
        <f t="shared" si="9"/>
        <v>NA</v>
      </c>
      <c r="S70" s="158">
        <v>50.6</v>
      </c>
      <c r="T70" s="158" t="s">
        <v>55</v>
      </c>
      <c r="U70" s="158" t="s">
        <v>54</v>
      </c>
      <c r="V70" s="158">
        <f t="shared" si="10"/>
        <v>50.6</v>
      </c>
      <c r="W70" s="158" t="str">
        <f t="shared" si="10"/>
        <v>NA</v>
      </c>
      <c r="X70" s="158">
        <f>V70/Q70</f>
        <v>0.33355306526038236</v>
      </c>
      <c r="Y70" s="158" t="s">
        <v>55</v>
      </c>
      <c r="Z70" s="158">
        <v>750</v>
      </c>
      <c r="AA70" s="158" t="s">
        <v>56</v>
      </c>
      <c r="AB70" s="158">
        <v>8</v>
      </c>
      <c r="AC70" s="158" t="s">
        <v>691</v>
      </c>
      <c r="AD70" s="158" t="s">
        <v>609</v>
      </c>
      <c r="AE70" s="158" t="s">
        <v>58</v>
      </c>
      <c r="AF70" s="158" t="s">
        <v>58</v>
      </c>
      <c r="AG70" s="158" t="s">
        <v>59</v>
      </c>
      <c r="AH70" s="158" t="s">
        <v>58</v>
      </c>
      <c r="AI70" s="158" t="s">
        <v>77</v>
      </c>
      <c r="AJ70" s="158" t="s">
        <v>209</v>
      </c>
      <c r="AK70" s="158" t="s">
        <v>692</v>
      </c>
      <c r="AL70" s="158">
        <f>(100+150)/2</f>
        <v>125</v>
      </c>
      <c r="AM70" s="158"/>
      <c r="AN70" s="158">
        <v>35</v>
      </c>
      <c r="AO70" s="158">
        <v>129</v>
      </c>
      <c r="AP70" s="4" t="s">
        <v>693</v>
      </c>
      <c r="AQ70" s="1" t="s">
        <v>694</v>
      </c>
    </row>
    <row r="71" spans="1:47" ht="15" customHeight="1" x14ac:dyDescent="0.25">
      <c r="A71" s="165" t="s">
        <v>42</v>
      </c>
      <c r="B71" s="182" t="s">
        <v>69</v>
      </c>
      <c r="C71" s="183" t="s">
        <v>178</v>
      </c>
      <c r="D71" s="183" t="s">
        <v>696</v>
      </c>
      <c r="E71" s="118" t="s">
        <v>697</v>
      </c>
      <c r="F71" s="158" t="s">
        <v>73</v>
      </c>
      <c r="G71" s="158" t="s">
        <v>455</v>
      </c>
      <c r="H71" s="158" t="s">
        <v>68</v>
      </c>
      <c r="I71" s="158" t="s">
        <v>55</v>
      </c>
      <c r="J71" s="158">
        <v>16</v>
      </c>
      <c r="K71" s="158">
        <v>16</v>
      </c>
      <c r="L71" s="158"/>
      <c r="M71" s="158" t="s">
        <v>52</v>
      </c>
      <c r="N71" s="158">
        <v>76.8</v>
      </c>
      <c r="O71" s="158" t="s">
        <v>55</v>
      </c>
      <c r="P71" s="158" t="s">
        <v>53</v>
      </c>
      <c r="Q71" s="158">
        <f t="shared" si="9"/>
        <v>76.8</v>
      </c>
      <c r="R71" s="158" t="str">
        <f t="shared" si="9"/>
        <v>NA</v>
      </c>
      <c r="S71" s="158">
        <v>29.2</v>
      </c>
      <c r="T71" s="158" t="s">
        <v>55</v>
      </c>
      <c r="U71" s="158" t="s">
        <v>54</v>
      </c>
      <c r="V71" s="158">
        <f t="shared" si="10"/>
        <v>29.2</v>
      </c>
      <c r="W71" s="158" t="str">
        <f t="shared" si="10"/>
        <v>NA</v>
      </c>
      <c r="X71" s="158">
        <f>V71/Q71</f>
        <v>0.38020833333333331</v>
      </c>
      <c r="Y71" s="158" t="s">
        <v>55</v>
      </c>
      <c r="Z71" s="158">
        <v>750</v>
      </c>
      <c r="AA71" s="158" t="s">
        <v>56</v>
      </c>
      <c r="AB71" s="158">
        <v>8</v>
      </c>
      <c r="AC71" s="158" t="s">
        <v>691</v>
      </c>
      <c r="AD71" s="158" t="s">
        <v>609</v>
      </c>
      <c r="AE71" s="158" t="s">
        <v>58</v>
      </c>
      <c r="AF71" s="158" t="s">
        <v>58</v>
      </c>
      <c r="AG71" s="158" t="s">
        <v>59</v>
      </c>
      <c r="AH71" s="158" t="s">
        <v>58</v>
      </c>
      <c r="AI71" s="158" t="s">
        <v>77</v>
      </c>
      <c r="AJ71" s="158" t="s">
        <v>209</v>
      </c>
      <c r="AK71" s="158" t="s">
        <v>692</v>
      </c>
      <c r="AL71" s="158">
        <f>(100+150)/2</f>
        <v>125</v>
      </c>
      <c r="AM71" s="158"/>
      <c r="AN71" s="158">
        <v>35</v>
      </c>
      <c r="AO71" s="158">
        <v>129</v>
      </c>
      <c r="AP71" s="4" t="s">
        <v>693</v>
      </c>
      <c r="AQ71" s="1" t="s">
        <v>694</v>
      </c>
      <c r="AR71" s="1"/>
      <c r="AS71" s="1"/>
      <c r="AT71" s="1"/>
      <c r="AU71" s="3"/>
    </row>
    <row r="72" spans="1:47" ht="15" customHeight="1" x14ac:dyDescent="0.25">
      <c r="A72" s="165" t="s">
        <v>42</v>
      </c>
      <c r="B72" s="182" t="s">
        <v>69</v>
      </c>
      <c r="C72" s="183" t="s">
        <v>178</v>
      </c>
      <c r="D72" s="166" t="s">
        <v>204</v>
      </c>
      <c r="E72" s="42" t="s">
        <v>205</v>
      </c>
      <c r="F72" s="158" t="s">
        <v>73</v>
      </c>
      <c r="G72" s="158" t="s">
        <v>455</v>
      </c>
      <c r="H72" s="158" t="s">
        <v>68</v>
      </c>
      <c r="I72" s="158" t="s">
        <v>55</v>
      </c>
      <c r="J72" s="158">
        <v>16</v>
      </c>
      <c r="K72" s="158">
        <v>16</v>
      </c>
      <c r="L72" s="158"/>
      <c r="M72" s="158" t="s">
        <v>52</v>
      </c>
      <c r="N72" s="158">
        <v>90.9</v>
      </c>
      <c r="O72" s="158" t="s">
        <v>55</v>
      </c>
      <c r="P72" s="158" t="s">
        <v>53</v>
      </c>
      <c r="Q72" s="158">
        <f t="shared" si="9"/>
        <v>90.9</v>
      </c>
      <c r="R72" s="158" t="str">
        <f t="shared" si="9"/>
        <v>NA</v>
      </c>
      <c r="S72" s="158">
        <v>10.7</v>
      </c>
      <c r="T72" s="158" t="s">
        <v>55</v>
      </c>
      <c r="U72" s="158" t="s">
        <v>54</v>
      </c>
      <c r="V72" s="158">
        <f t="shared" si="10"/>
        <v>10.7</v>
      </c>
      <c r="W72" s="158" t="str">
        <f t="shared" si="10"/>
        <v>NA</v>
      </c>
      <c r="X72" s="158">
        <f>V72/Q72</f>
        <v>0.1177117711771177</v>
      </c>
      <c r="Y72" s="158" t="s">
        <v>55</v>
      </c>
      <c r="Z72" s="158">
        <v>750</v>
      </c>
      <c r="AA72" s="158" t="s">
        <v>56</v>
      </c>
      <c r="AB72" s="158">
        <v>8</v>
      </c>
      <c r="AC72" s="158" t="s">
        <v>691</v>
      </c>
      <c r="AD72" s="158" t="s">
        <v>609</v>
      </c>
      <c r="AE72" s="158" t="s">
        <v>58</v>
      </c>
      <c r="AF72" s="158" t="s">
        <v>58</v>
      </c>
      <c r="AG72" s="158" t="s">
        <v>59</v>
      </c>
      <c r="AH72" s="158" t="s">
        <v>58</v>
      </c>
      <c r="AI72" s="158" t="s">
        <v>77</v>
      </c>
      <c r="AJ72" s="158" t="s">
        <v>209</v>
      </c>
      <c r="AK72" s="158" t="s">
        <v>692</v>
      </c>
      <c r="AL72" s="158">
        <f>(100+150)/2</f>
        <v>125</v>
      </c>
      <c r="AM72" s="158"/>
      <c r="AN72" s="158">
        <v>35</v>
      </c>
      <c r="AO72" s="158">
        <v>129</v>
      </c>
      <c r="AP72" s="4" t="s">
        <v>693</v>
      </c>
      <c r="AQ72" s="1" t="s">
        <v>694</v>
      </c>
    </row>
    <row r="73" spans="1:47" ht="15" customHeight="1" x14ac:dyDescent="0.25">
      <c r="A73" s="172" t="s">
        <v>109</v>
      </c>
      <c r="B73" s="173" t="s">
        <v>147</v>
      </c>
      <c r="C73" s="163" t="s">
        <v>151</v>
      </c>
      <c r="D73" s="176" t="s">
        <v>152</v>
      </c>
      <c r="E73" s="121" t="s">
        <v>698</v>
      </c>
      <c r="F73" s="158" t="s">
        <v>85</v>
      </c>
      <c r="G73" s="158" t="s">
        <v>455</v>
      </c>
      <c r="H73" s="158" t="s">
        <v>68</v>
      </c>
      <c r="I73" s="158" t="s">
        <v>55</v>
      </c>
      <c r="J73" s="158">
        <v>16</v>
      </c>
      <c r="K73" s="158">
        <v>16</v>
      </c>
      <c r="L73" s="158"/>
      <c r="M73" s="158" t="s">
        <v>52</v>
      </c>
      <c r="N73" s="158">
        <v>268.10000000000002</v>
      </c>
      <c r="O73" s="158" t="s">
        <v>55</v>
      </c>
      <c r="P73" s="158" t="s">
        <v>53</v>
      </c>
      <c r="Q73" s="158">
        <v>268.10000000000002</v>
      </c>
      <c r="R73" s="158" t="str">
        <f>O73</f>
        <v>NA</v>
      </c>
      <c r="S73" s="158">
        <v>140.30000000000001</v>
      </c>
      <c r="T73" s="158" t="s">
        <v>55</v>
      </c>
      <c r="U73" s="158" t="s">
        <v>54</v>
      </c>
      <c r="V73" s="158">
        <f t="shared" si="10"/>
        <v>140.30000000000001</v>
      </c>
      <c r="W73" s="158" t="str">
        <f t="shared" si="10"/>
        <v>NA</v>
      </c>
      <c r="X73" s="158">
        <f>V73/Q73</f>
        <v>0.52331219694143971</v>
      </c>
      <c r="Y73" s="158" t="s">
        <v>55</v>
      </c>
      <c r="Z73" s="158">
        <v>750</v>
      </c>
      <c r="AA73" s="158" t="s">
        <v>56</v>
      </c>
      <c r="AB73" s="158">
        <v>8</v>
      </c>
      <c r="AC73" s="158" t="s">
        <v>699</v>
      </c>
      <c r="AD73" s="158" t="s">
        <v>609</v>
      </c>
      <c r="AE73" s="158" t="s">
        <v>58</v>
      </c>
      <c r="AF73" s="158" t="s">
        <v>58</v>
      </c>
      <c r="AG73" s="158" t="s">
        <v>59</v>
      </c>
      <c r="AH73" s="158" t="s">
        <v>58</v>
      </c>
      <c r="AI73" s="158" t="s">
        <v>77</v>
      </c>
      <c r="AJ73" s="158" t="s">
        <v>209</v>
      </c>
      <c r="AK73" s="158" t="s">
        <v>692</v>
      </c>
      <c r="AL73" s="158">
        <f>(100+150)/2</f>
        <v>125</v>
      </c>
      <c r="AM73" s="158"/>
      <c r="AN73" s="158">
        <v>35</v>
      </c>
      <c r="AO73" s="158">
        <v>129</v>
      </c>
      <c r="AP73" s="4" t="s">
        <v>693</v>
      </c>
      <c r="AQ73" s="1" t="s">
        <v>694</v>
      </c>
    </row>
    <row r="74" spans="1:47" ht="15" customHeight="1" x14ac:dyDescent="0.25">
      <c r="A74" s="172" t="s">
        <v>109</v>
      </c>
      <c r="B74" s="173" t="s">
        <v>147</v>
      </c>
      <c r="C74" s="163" t="s">
        <v>151</v>
      </c>
      <c r="D74" s="176" t="s">
        <v>152</v>
      </c>
      <c r="E74" s="121" t="s">
        <v>698</v>
      </c>
      <c r="F74" s="158" t="s">
        <v>85</v>
      </c>
      <c r="G74" s="158" t="s">
        <v>455</v>
      </c>
      <c r="H74" s="158" t="s">
        <v>700</v>
      </c>
      <c r="I74" s="158" t="s">
        <v>203</v>
      </c>
      <c r="J74" s="158">
        <v>14</v>
      </c>
      <c r="K74" s="158">
        <v>14</v>
      </c>
      <c r="L74" s="158"/>
      <c r="M74" s="158" t="s">
        <v>52</v>
      </c>
      <c r="N74" s="158">
        <v>336</v>
      </c>
      <c r="O74" s="158" t="s">
        <v>55</v>
      </c>
      <c r="P74" s="174" t="s">
        <v>261</v>
      </c>
      <c r="Q74" s="4">
        <f>N74/14.0067</f>
        <v>23.988519779819658</v>
      </c>
      <c r="R74" s="4" t="s">
        <v>55</v>
      </c>
      <c r="S74" s="158">
        <v>515</v>
      </c>
      <c r="T74" s="158" t="s">
        <v>55</v>
      </c>
      <c r="U74" s="173" t="s">
        <v>232</v>
      </c>
      <c r="V74" s="158">
        <f>S74/14.0067</f>
        <v>36.768118114902151</v>
      </c>
      <c r="W74" s="158" t="s">
        <v>55</v>
      </c>
      <c r="X74" s="158">
        <f>S74/N74</f>
        <v>1.5327380952380953</v>
      </c>
      <c r="Y74" s="158" t="s">
        <v>55</v>
      </c>
      <c r="Z74" s="158">
        <v>14006.7</v>
      </c>
      <c r="AA74" s="158" t="s">
        <v>701</v>
      </c>
      <c r="AB74" s="158">
        <v>6</v>
      </c>
      <c r="AC74" s="158" t="s">
        <v>702</v>
      </c>
      <c r="AD74" s="158" t="s">
        <v>619</v>
      </c>
      <c r="AE74" s="158" t="s">
        <v>58</v>
      </c>
      <c r="AF74" s="158" t="s">
        <v>58</v>
      </c>
      <c r="AG74" s="158" t="s">
        <v>59</v>
      </c>
      <c r="AH74" s="158" t="s">
        <v>60</v>
      </c>
      <c r="AI74" s="158" t="s">
        <v>703</v>
      </c>
      <c r="AJ74" s="158" t="s">
        <v>61</v>
      </c>
      <c r="AK74" s="158" t="s">
        <v>77</v>
      </c>
      <c r="AL74" s="158" t="s">
        <v>55</v>
      </c>
      <c r="AM74" s="158"/>
      <c r="AN74" s="158">
        <v>60</v>
      </c>
      <c r="AO74" s="158">
        <v>23</v>
      </c>
      <c r="AP74" s="158" t="s">
        <v>704</v>
      </c>
      <c r="AQ74" s="1" t="s">
        <v>705</v>
      </c>
    </row>
    <row r="75" spans="1:47" ht="15" customHeight="1" x14ac:dyDescent="0.25">
      <c r="A75" s="165" t="s">
        <v>42</v>
      </c>
      <c r="B75" s="183" t="s">
        <v>304</v>
      </c>
      <c r="C75" s="177" t="s">
        <v>305</v>
      </c>
      <c r="D75" s="166" t="s">
        <v>306</v>
      </c>
      <c r="E75" s="42" t="s">
        <v>307</v>
      </c>
      <c r="F75" s="158" t="s">
        <v>73</v>
      </c>
      <c r="G75" s="158" t="s">
        <v>181</v>
      </c>
      <c r="H75" s="158" t="s">
        <v>49</v>
      </c>
      <c r="I75" s="158" t="s">
        <v>87</v>
      </c>
      <c r="J75" s="158">
        <v>0</v>
      </c>
      <c r="K75" s="158">
        <v>0</v>
      </c>
      <c r="L75" s="158"/>
      <c r="M75" s="158" t="s">
        <v>52</v>
      </c>
      <c r="N75" s="158">
        <v>20.399999999999999</v>
      </c>
      <c r="O75" s="158">
        <v>7.4</v>
      </c>
      <c r="P75" s="158" t="s">
        <v>53</v>
      </c>
      <c r="Q75" s="158">
        <f>N75</f>
        <v>20.399999999999999</v>
      </c>
      <c r="R75" s="158">
        <f>O75</f>
        <v>7.4</v>
      </c>
      <c r="S75" s="158">
        <v>31.4</v>
      </c>
      <c r="T75" s="158">
        <v>6.7</v>
      </c>
      <c r="U75" s="166" t="s">
        <v>308</v>
      </c>
      <c r="V75" s="158">
        <f>(S75/1000)/0.05</f>
        <v>0.62799999999999989</v>
      </c>
      <c r="W75" s="158">
        <f>(T75/1000)/0.05</f>
        <v>0.13400000000000001</v>
      </c>
      <c r="X75" s="158">
        <f>V75/Q75</f>
        <v>3.0784313725490193E-2</v>
      </c>
      <c r="Y75" s="158" t="s">
        <v>55</v>
      </c>
      <c r="Z75" s="158">
        <v>25</v>
      </c>
      <c r="AA75" s="158" t="s">
        <v>56</v>
      </c>
      <c r="AB75" s="158">
        <v>6</v>
      </c>
      <c r="AC75" s="158" t="s">
        <v>706</v>
      </c>
      <c r="AD75" s="158" t="s">
        <v>55</v>
      </c>
      <c r="AE75" s="158" t="s">
        <v>58</v>
      </c>
      <c r="AF75" s="158" t="s">
        <v>58</v>
      </c>
      <c r="AG75" s="158" t="s">
        <v>76</v>
      </c>
      <c r="AH75" s="158" t="s">
        <v>58</v>
      </c>
      <c r="AI75" s="158" t="s">
        <v>77</v>
      </c>
      <c r="AJ75" s="158" t="s">
        <v>209</v>
      </c>
      <c r="AK75" s="158">
        <v>50</v>
      </c>
      <c r="AL75" s="158">
        <v>50</v>
      </c>
      <c r="AM75" s="158"/>
      <c r="AN75" s="158">
        <v>64</v>
      </c>
      <c r="AO75" s="158">
        <v>-64</v>
      </c>
      <c r="AP75" s="158" t="s">
        <v>309</v>
      </c>
      <c r="AQ75" s="1" t="s">
        <v>310</v>
      </c>
    </row>
    <row r="76" spans="1:47" ht="15" customHeight="1" x14ac:dyDescent="0.25">
      <c r="A76" s="165" t="s">
        <v>42</v>
      </c>
      <c r="B76" s="182" t="s">
        <v>69</v>
      </c>
      <c r="C76" s="183" t="s">
        <v>178</v>
      </c>
      <c r="D76" s="167" t="s">
        <v>179</v>
      </c>
      <c r="E76" s="40" t="s">
        <v>311</v>
      </c>
      <c r="F76" s="158" t="s">
        <v>73</v>
      </c>
      <c r="G76" s="158" t="s">
        <v>181</v>
      </c>
      <c r="H76" s="158" t="s">
        <v>49</v>
      </c>
      <c r="I76" s="158" t="s">
        <v>87</v>
      </c>
      <c r="J76" s="158">
        <v>0</v>
      </c>
      <c r="K76" s="158">
        <v>0</v>
      </c>
      <c r="L76" s="158"/>
      <c r="M76" s="158" t="s">
        <v>52</v>
      </c>
      <c r="N76" s="158">
        <v>12.7</v>
      </c>
      <c r="O76" s="158">
        <v>7</v>
      </c>
      <c r="P76" s="158" t="s">
        <v>53</v>
      </c>
      <c r="Q76" s="158">
        <f>N76</f>
        <v>12.7</v>
      </c>
      <c r="R76" s="158">
        <f>O76</f>
        <v>7</v>
      </c>
      <c r="S76" s="158">
        <v>17.399999999999999</v>
      </c>
      <c r="T76" s="158">
        <v>6.4</v>
      </c>
      <c r="U76" s="166" t="s">
        <v>308</v>
      </c>
      <c r="V76" s="158">
        <f>(S76/1000)/0.13</f>
        <v>0.13384615384615384</v>
      </c>
      <c r="W76" s="158">
        <f>(T76/1000)/0.13</f>
        <v>4.9230769230769231E-2</v>
      </c>
      <c r="X76" s="158">
        <f>V76/Q76</f>
        <v>1.0539067231980618E-2</v>
      </c>
      <c r="Y76" s="158" t="s">
        <v>55</v>
      </c>
      <c r="Z76" s="158">
        <v>25</v>
      </c>
      <c r="AA76" s="158" t="s">
        <v>56</v>
      </c>
      <c r="AB76" s="158">
        <v>6</v>
      </c>
      <c r="AC76" s="158" t="s">
        <v>706</v>
      </c>
      <c r="AD76" s="158" t="s">
        <v>55</v>
      </c>
      <c r="AE76" s="158" t="s">
        <v>58</v>
      </c>
      <c r="AF76" s="158" t="s">
        <v>58</v>
      </c>
      <c r="AG76" s="158" t="s">
        <v>76</v>
      </c>
      <c r="AH76" s="158" t="s">
        <v>58</v>
      </c>
      <c r="AI76" s="158" t="s">
        <v>77</v>
      </c>
      <c r="AJ76" s="158" t="s">
        <v>209</v>
      </c>
      <c r="AK76" s="158">
        <v>50</v>
      </c>
      <c r="AL76" s="158">
        <v>50</v>
      </c>
      <c r="AM76" s="158"/>
      <c r="AN76" s="158">
        <v>64</v>
      </c>
      <c r="AO76" s="158">
        <v>-64</v>
      </c>
      <c r="AP76" s="158" t="s">
        <v>309</v>
      </c>
      <c r="AQ76" s="1" t="s">
        <v>310</v>
      </c>
    </row>
    <row r="77" spans="1:47" ht="15" customHeight="1" x14ac:dyDescent="0.25">
      <c r="A77" s="159" t="s">
        <v>80</v>
      </c>
      <c r="B77" s="162" t="s">
        <v>93</v>
      </c>
      <c r="C77" s="169" t="s">
        <v>103</v>
      </c>
      <c r="D77" s="201" t="s">
        <v>312</v>
      </c>
      <c r="E77" s="47" t="s">
        <v>313</v>
      </c>
      <c r="F77" s="158" t="s">
        <v>97</v>
      </c>
      <c r="G77" s="158" t="s">
        <v>48</v>
      </c>
      <c r="H77" s="158" t="s">
        <v>700</v>
      </c>
      <c r="I77" s="158" t="s">
        <v>203</v>
      </c>
      <c r="J77" s="158">
        <v>12</v>
      </c>
      <c r="K77" s="158">
        <v>12</v>
      </c>
      <c r="L77" s="158"/>
      <c r="M77" s="158" t="s">
        <v>52</v>
      </c>
      <c r="N77" s="158">
        <v>14.23</v>
      </c>
      <c r="O77" s="158">
        <v>4.6500000000000004</v>
      </c>
      <c r="P77" s="158" t="s">
        <v>53</v>
      </c>
      <c r="Q77" s="158">
        <v>14.23</v>
      </c>
      <c r="R77" s="158">
        <v>4.6500000000000004</v>
      </c>
      <c r="S77" s="158">
        <v>22.15</v>
      </c>
      <c r="T77" s="158">
        <v>5.37</v>
      </c>
      <c r="U77" s="158" t="s">
        <v>54</v>
      </c>
      <c r="V77" s="158">
        <v>22.15</v>
      </c>
      <c r="W77" s="158">
        <v>5.37</v>
      </c>
      <c r="X77" s="158">
        <f t="shared" ref="X77:X84" si="11">S77/N77</f>
        <v>1.5565706254392129</v>
      </c>
      <c r="Y77" s="158" t="s">
        <v>55</v>
      </c>
      <c r="Z77" s="158">
        <v>64</v>
      </c>
      <c r="AA77" s="158" t="s">
        <v>56</v>
      </c>
      <c r="AB77" s="158">
        <v>7</v>
      </c>
      <c r="AC77" s="158" t="s">
        <v>707</v>
      </c>
      <c r="AD77" s="158" t="s">
        <v>609</v>
      </c>
      <c r="AE77" s="158" t="s">
        <v>58</v>
      </c>
      <c r="AF77" s="158" t="s">
        <v>58</v>
      </c>
      <c r="AG77" s="158" t="s">
        <v>59</v>
      </c>
      <c r="AH77" s="158" t="s">
        <v>58</v>
      </c>
      <c r="AI77" s="158" t="s">
        <v>77</v>
      </c>
      <c r="AJ77" s="158" t="s">
        <v>59</v>
      </c>
      <c r="AK77" s="158">
        <v>300</v>
      </c>
      <c r="AL77" s="158">
        <v>300</v>
      </c>
      <c r="AM77" s="158"/>
      <c r="AN77" s="158">
        <v>-45</v>
      </c>
      <c r="AO77" s="158">
        <v>170</v>
      </c>
      <c r="AP77" s="136" t="s">
        <v>314</v>
      </c>
      <c r="AQ77" s="1" t="s">
        <v>315</v>
      </c>
    </row>
    <row r="78" spans="1:47" ht="15" customHeight="1" x14ac:dyDescent="0.25">
      <c r="A78" s="159" t="s">
        <v>80</v>
      </c>
      <c r="B78" s="162" t="s">
        <v>93</v>
      </c>
      <c r="C78" s="169" t="s">
        <v>103</v>
      </c>
      <c r="D78" s="201" t="s">
        <v>312</v>
      </c>
      <c r="E78" s="47" t="s">
        <v>313</v>
      </c>
      <c r="F78" s="158" t="s">
        <v>97</v>
      </c>
      <c r="G78" s="158" t="s">
        <v>48</v>
      </c>
      <c r="H78" s="158" t="s">
        <v>700</v>
      </c>
      <c r="I78" s="158" t="s">
        <v>207</v>
      </c>
      <c r="J78" s="158">
        <v>12</v>
      </c>
      <c r="K78" s="158">
        <v>12</v>
      </c>
      <c r="L78" s="158"/>
      <c r="M78" s="158" t="s">
        <v>52</v>
      </c>
      <c r="N78" s="158">
        <v>10.42</v>
      </c>
      <c r="O78" s="158">
        <v>2.68</v>
      </c>
      <c r="P78" s="158" t="s">
        <v>53</v>
      </c>
      <c r="Q78" s="158">
        <v>10.42</v>
      </c>
      <c r="R78" s="158">
        <v>2.68</v>
      </c>
      <c r="S78" s="158">
        <v>38.229999999999997</v>
      </c>
      <c r="T78" s="158">
        <v>6.2</v>
      </c>
      <c r="U78" s="158" t="s">
        <v>54</v>
      </c>
      <c r="V78" s="158">
        <v>38.229999999999997</v>
      </c>
      <c r="W78" s="158">
        <v>6.2</v>
      </c>
      <c r="X78" s="158">
        <f t="shared" si="11"/>
        <v>3.6689059500959691</v>
      </c>
      <c r="Y78" s="158" t="s">
        <v>55</v>
      </c>
      <c r="Z78" s="158">
        <v>64</v>
      </c>
      <c r="AA78" s="158" t="s">
        <v>56</v>
      </c>
      <c r="AB78" s="158">
        <v>7</v>
      </c>
      <c r="AC78" s="158" t="s">
        <v>707</v>
      </c>
      <c r="AD78" s="158" t="s">
        <v>609</v>
      </c>
      <c r="AE78" s="158" t="s">
        <v>58</v>
      </c>
      <c r="AF78" s="158" t="s">
        <v>58</v>
      </c>
      <c r="AG78" s="158" t="s">
        <v>59</v>
      </c>
      <c r="AH78" s="158" t="s">
        <v>58</v>
      </c>
      <c r="AI78" s="158" t="s">
        <v>77</v>
      </c>
      <c r="AJ78" s="158" t="s">
        <v>59</v>
      </c>
      <c r="AK78" s="158">
        <v>300</v>
      </c>
      <c r="AL78" s="158">
        <v>300</v>
      </c>
      <c r="AM78" s="158"/>
      <c r="AN78" s="158">
        <v>-45</v>
      </c>
      <c r="AO78" s="158">
        <v>170</v>
      </c>
      <c r="AP78" s="136" t="s">
        <v>314</v>
      </c>
      <c r="AQ78" s="1" t="s">
        <v>315</v>
      </c>
    </row>
    <row r="79" spans="1:47" ht="15" customHeight="1" x14ac:dyDescent="0.25">
      <c r="A79" s="159" t="s">
        <v>80</v>
      </c>
      <c r="B79" s="162" t="s">
        <v>93</v>
      </c>
      <c r="C79" s="169" t="s">
        <v>103</v>
      </c>
      <c r="D79" s="201" t="s">
        <v>312</v>
      </c>
      <c r="E79" s="47" t="s">
        <v>313</v>
      </c>
      <c r="F79" s="158" t="s">
        <v>97</v>
      </c>
      <c r="G79" s="158" t="s">
        <v>48</v>
      </c>
      <c r="H79" s="158" t="s">
        <v>700</v>
      </c>
      <c r="I79" s="158" t="s">
        <v>207</v>
      </c>
      <c r="J79" s="158">
        <v>12</v>
      </c>
      <c r="K79" s="158">
        <v>12</v>
      </c>
      <c r="L79" s="158"/>
      <c r="M79" s="158" t="s">
        <v>52</v>
      </c>
      <c r="N79" s="158">
        <v>18.170000000000002</v>
      </c>
      <c r="O79" s="158">
        <v>8.25</v>
      </c>
      <c r="P79" s="158" t="s">
        <v>53</v>
      </c>
      <c r="Q79" s="158">
        <v>18.170000000000002</v>
      </c>
      <c r="R79" s="158">
        <v>8.25</v>
      </c>
      <c r="S79" s="158">
        <v>39.14</v>
      </c>
      <c r="T79" s="158">
        <v>6.3</v>
      </c>
      <c r="U79" s="158" t="s">
        <v>54</v>
      </c>
      <c r="V79" s="158">
        <v>39.14</v>
      </c>
      <c r="W79" s="158">
        <v>6.3</v>
      </c>
      <c r="X79" s="158">
        <f t="shared" si="11"/>
        <v>2.1541001651073195</v>
      </c>
      <c r="Y79" s="158" t="s">
        <v>55</v>
      </c>
      <c r="Z79" s="158">
        <v>64</v>
      </c>
      <c r="AA79" s="158" t="s">
        <v>56</v>
      </c>
      <c r="AB79" s="158">
        <v>7</v>
      </c>
      <c r="AC79" s="158" t="s">
        <v>707</v>
      </c>
      <c r="AD79" s="158" t="s">
        <v>609</v>
      </c>
      <c r="AE79" s="158" t="s">
        <v>60</v>
      </c>
      <c r="AF79" s="158" t="s">
        <v>675</v>
      </c>
      <c r="AG79" s="158" t="s">
        <v>174</v>
      </c>
      <c r="AH79" s="158" t="s">
        <v>58</v>
      </c>
      <c r="AI79" s="158" t="s">
        <v>77</v>
      </c>
      <c r="AJ79" s="158" t="s">
        <v>59</v>
      </c>
      <c r="AK79" s="158">
        <v>300</v>
      </c>
      <c r="AL79" s="158">
        <v>300</v>
      </c>
      <c r="AM79" s="158"/>
      <c r="AN79" s="158">
        <v>-45</v>
      </c>
      <c r="AO79" s="158">
        <v>170</v>
      </c>
      <c r="AP79" s="136" t="s">
        <v>314</v>
      </c>
      <c r="AQ79" s="1" t="s">
        <v>315</v>
      </c>
    </row>
    <row r="80" spans="1:47" ht="15" customHeight="1" x14ac:dyDescent="0.25">
      <c r="A80" s="159" t="s">
        <v>80</v>
      </c>
      <c r="B80" s="162" t="s">
        <v>93</v>
      </c>
      <c r="C80" s="169" t="s">
        <v>103</v>
      </c>
      <c r="D80" s="201" t="s">
        <v>312</v>
      </c>
      <c r="E80" s="47" t="s">
        <v>313</v>
      </c>
      <c r="F80" s="158" t="s">
        <v>97</v>
      </c>
      <c r="G80" s="158" t="s">
        <v>48</v>
      </c>
      <c r="H80" s="158" t="s">
        <v>700</v>
      </c>
      <c r="I80" s="158" t="s">
        <v>207</v>
      </c>
      <c r="J80" s="158">
        <v>12</v>
      </c>
      <c r="K80" s="158">
        <v>12</v>
      </c>
      <c r="L80" s="158"/>
      <c r="M80" s="158" t="s">
        <v>52</v>
      </c>
      <c r="N80" s="158">
        <v>18.36</v>
      </c>
      <c r="O80" s="158">
        <v>4.53</v>
      </c>
      <c r="P80" s="158" t="s">
        <v>53</v>
      </c>
      <c r="Q80" s="158">
        <v>18.36</v>
      </c>
      <c r="R80" s="158">
        <v>4.53</v>
      </c>
      <c r="S80" s="158">
        <v>42.38</v>
      </c>
      <c r="T80" s="158">
        <v>4.2</v>
      </c>
      <c r="U80" s="158" t="s">
        <v>54</v>
      </c>
      <c r="V80" s="158">
        <v>42.38</v>
      </c>
      <c r="W80" s="158">
        <v>4.2</v>
      </c>
      <c r="X80" s="158">
        <f t="shared" si="11"/>
        <v>2.3082788671023966</v>
      </c>
      <c r="Y80" s="158" t="s">
        <v>55</v>
      </c>
      <c r="Z80" s="158">
        <v>64</v>
      </c>
      <c r="AA80" s="158" t="s">
        <v>56</v>
      </c>
      <c r="AB80" s="158">
        <v>7</v>
      </c>
      <c r="AC80" s="158" t="s">
        <v>707</v>
      </c>
      <c r="AD80" s="158" t="s">
        <v>609</v>
      </c>
      <c r="AE80" s="158" t="s">
        <v>58</v>
      </c>
      <c r="AF80" s="158" t="s">
        <v>58</v>
      </c>
      <c r="AG80" s="158" t="s">
        <v>59</v>
      </c>
      <c r="AH80" s="158" t="s">
        <v>58</v>
      </c>
      <c r="AI80" s="158" t="s">
        <v>77</v>
      </c>
      <c r="AJ80" s="158" t="s">
        <v>59</v>
      </c>
      <c r="AK80" s="158">
        <v>300</v>
      </c>
      <c r="AL80" s="158">
        <v>300</v>
      </c>
      <c r="AM80" s="158"/>
      <c r="AN80" s="158">
        <v>-45</v>
      </c>
      <c r="AO80" s="158">
        <v>170</v>
      </c>
      <c r="AP80" s="136" t="s">
        <v>314</v>
      </c>
      <c r="AQ80" s="1" t="s">
        <v>315</v>
      </c>
    </row>
    <row r="81" spans="1:43" ht="15" customHeight="1" x14ac:dyDescent="0.25">
      <c r="A81" s="159" t="s">
        <v>80</v>
      </c>
      <c r="B81" s="162" t="s">
        <v>93</v>
      </c>
      <c r="C81" s="169" t="s">
        <v>103</v>
      </c>
      <c r="D81" s="201" t="s">
        <v>312</v>
      </c>
      <c r="E81" s="47" t="s">
        <v>313</v>
      </c>
      <c r="F81" s="158" t="s">
        <v>97</v>
      </c>
      <c r="G81" s="158" t="s">
        <v>48</v>
      </c>
      <c r="H81" s="158" t="s">
        <v>700</v>
      </c>
      <c r="I81" s="158" t="s">
        <v>207</v>
      </c>
      <c r="J81" s="158">
        <v>12</v>
      </c>
      <c r="K81" s="158">
        <v>12</v>
      </c>
      <c r="L81" s="158"/>
      <c r="M81" s="158" t="s">
        <v>52</v>
      </c>
      <c r="N81" s="158">
        <v>34.880000000000003</v>
      </c>
      <c r="O81" s="158">
        <v>12.63</v>
      </c>
      <c r="P81" s="158" t="s">
        <v>53</v>
      </c>
      <c r="Q81" s="158">
        <v>34.880000000000003</v>
      </c>
      <c r="R81" s="158">
        <v>12.63</v>
      </c>
      <c r="S81" s="158">
        <v>48.59</v>
      </c>
      <c r="T81" s="158">
        <v>9.0500000000000007</v>
      </c>
      <c r="U81" s="158" t="s">
        <v>54</v>
      </c>
      <c r="V81" s="158">
        <v>48.59</v>
      </c>
      <c r="W81" s="158">
        <v>9.0500000000000007</v>
      </c>
      <c r="X81" s="158">
        <f t="shared" si="11"/>
        <v>1.3930619266055047</v>
      </c>
      <c r="Y81" s="158" t="s">
        <v>55</v>
      </c>
      <c r="Z81" s="158">
        <v>64</v>
      </c>
      <c r="AA81" s="158" t="s">
        <v>56</v>
      </c>
      <c r="AB81" s="158">
        <v>7</v>
      </c>
      <c r="AC81" s="158" t="s">
        <v>707</v>
      </c>
      <c r="AD81" s="158" t="s">
        <v>609</v>
      </c>
      <c r="AE81" s="158" t="s">
        <v>60</v>
      </c>
      <c r="AF81" s="158" t="s">
        <v>675</v>
      </c>
      <c r="AG81" s="158" t="s">
        <v>174</v>
      </c>
      <c r="AH81" s="158" t="s">
        <v>58</v>
      </c>
      <c r="AI81" s="158" t="s">
        <v>77</v>
      </c>
      <c r="AJ81" s="158" t="s">
        <v>59</v>
      </c>
      <c r="AK81" s="158">
        <v>300</v>
      </c>
      <c r="AL81" s="158">
        <v>300</v>
      </c>
      <c r="AM81" s="158"/>
      <c r="AN81" s="158">
        <v>-45</v>
      </c>
      <c r="AO81" s="158">
        <v>170</v>
      </c>
      <c r="AP81" s="136" t="s">
        <v>314</v>
      </c>
      <c r="AQ81" s="1" t="s">
        <v>315</v>
      </c>
    </row>
    <row r="82" spans="1:43" x14ac:dyDescent="0.25">
      <c r="A82" s="159" t="s">
        <v>80</v>
      </c>
      <c r="B82" s="162" t="s">
        <v>93</v>
      </c>
      <c r="C82" s="169" t="s">
        <v>103</v>
      </c>
      <c r="D82" s="201" t="s">
        <v>312</v>
      </c>
      <c r="E82" s="47" t="s">
        <v>313</v>
      </c>
      <c r="F82" s="158" t="s">
        <v>97</v>
      </c>
      <c r="G82" s="158" t="s">
        <v>48</v>
      </c>
      <c r="H82" s="158" t="s">
        <v>700</v>
      </c>
      <c r="I82" s="158" t="s">
        <v>207</v>
      </c>
      <c r="J82" s="158">
        <v>12</v>
      </c>
      <c r="K82" s="158">
        <v>12</v>
      </c>
      <c r="L82" s="158"/>
      <c r="M82" s="158" t="s">
        <v>52</v>
      </c>
      <c r="N82" s="158">
        <v>18.399999999999999</v>
      </c>
      <c r="O82" s="158">
        <v>6.69</v>
      </c>
      <c r="P82" s="158" t="s">
        <v>53</v>
      </c>
      <c r="Q82" s="158">
        <v>18.399999999999999</v>
      </c>
      <c r="R82" s="158">
        <v>6.69</v>
      </c>
      <c r="S82" s="158">
        <v>59.96</v>
      </c>
      <c r="T82" s="158">
        <v>10.98</v>
      </c>
      <c r="U82" s="158" t="s">
        <v>54</v>
      </c>
      <c r="V82" s="158">
        <v>59.96</v>
      </c>
      <c r="W82" s="158">
        <v>10.98</v>
      </c>
      <c r="X82" s="158">
        <f t="shared" si="11"/>
        <v>3.2586956521739134</v>
      </c>
      <c r="Y82" s="158" t="s">
        <v>55</v>
      </c>
      <c r="Z82" s="158">
        <v>64</v>
      </c>
      <c r="AA82" s="158" t="s">
        <v>56</v>
      </c>
      <c r="AB82" s="158">
        <v>7</v>
      </c>
      <c r="AC82" s="158" t="s">
        <v>707</v>
      </c>
      <c r="AD82" s="158" t="s">
        <v>609</v>
      </c>
      <c r="AE82" s="158" t="s">
        <v>58</v>
      </c>
      <c r="AF82" s="158" t="s">
        <v>58</v>
      </c>
      <c r="AG82" s="158" t="s">
        <v>59</v>
      </c>
      <c r="AH82" s="158" t="s">
        <v>58</v>
      </c>
      <c r="AI82" s="158" t="s">
        <v>77</v>
      </c>
      <c r="AJ82" s="158" t="s">
        <v>59</v>
      </c>
      <c r="AK82" s="158">
        <v>300</v>
      </c>
      <c r="AL82" s="158">
        <v>300</v>
      </c>
      <c r="AM82" s="158"/>
      <c r="AN82" s="158">
        <v>-45</v>
      </c>
      <c r="AO82" s="158">
        <v>170</v>
      </c>
      <c r="AP82" s="136" t="s">
        <v>314</v>
      </c>
      <c r="AQ82" s="1" t="s">
        <v>315</v>
      </c>
    </row>
    <row r="83" spans="1:43" x14ac:dyDescent="0.25">
      <c r="A83" s="159" t="s">
        <v>80</v>
      </c>
      <c r="B83" s="162" t="s">
        <v>93</v>
      </c>
      <c r="C83" s="169" t="s">
        <v>103</v>
      </c>
      <c r="D83" s="201" t="s">
        <v>312</v>
      </c>
      <c r="E83" s="47" t="s">
        <v>313</v>
      </c>
      <c r="F83" s="158" t="s">
        <v>97</v>
      </c>
      <c r="G83" s="158" t="s">
        <v>48</v>
      </c>
      <c r="H83" s="158" t="s">
        <v>700</v>
      </c>
      <c r="I83" s="158" t="s">
        <v>203</v>
      </c>
      <c r="J83" s="158">
        <v>12</v>
      </c>
      <c r="K83" s="158">
        <v>12</v>
      </c>
      <c r="L83" s="158"/>
      <c r="M83" s="158" t="s">
        <v>52</v>
      </c>
      <c r="N83" s="158">
        <v>33.42</v>
      </c>
      <c r="O83" s="158">
        <v>18.920000000000002</v>
      </c>
      <c r="P83" s="158" t="s">
        <v>53</v>
      </c>
      <c r="Q83" s="158">
        <v>33.42</v>
      </c>
      <c r="R83" s="158">
        <v>18.920000000000002</v>
      </c>
      <c r="S83" s="158">
        <v>60.07</v>
      </c>
      <c r="T83" s="158">
        <v>24.58</v>
      </c>
      <c r="U83" s="158" t="s">
        <v>54</v>
      </c>
      <c r="V83" s="158">
        <v>60.07</v>
      </c>
      <c r="W83" s="158">
        <v>24.58</v>
      </c>
      <c r="X83" s="158">
        <f t="shared" si="11"/>
        <v>1.7974266906044285</v>
      </c>
      <c r="Y83" s="158" t="s">
        <v>55</v>
      </c>
      <c r="Z83" s="158">
        <v>64</v>
      </c>
      <c r="AA83" s="158" t="s">
        <v>56</v>
      </c>
      <c r="AB83" s="158">
        <v>7</v>
      </c>
      <c r="AC83" s="158" t="s">
        <v>707</v>
      </c>
      <c r="AD83" s="158" t="s">
        <v>609</v>
      </c>
      <c r="AE83" s="158" t="s">
        <v>58</v>
      </c>
      <c r="AF83" s="158" t="s">
        <v>58</v>
      </c>
      <c r="AG83" s="158" t="s">
        <v>59</v>
      </c>
      <c r="AH83" s="158" t="s">
        <v>58</v>
      </c>
      <c r="AI83" s="158" t="s">
        <v>77</v>
      </c>
      <c r="AJ83" s="158" t="s">
        <v>59</v>
      </c>
      <c r="AK83" s="158">
        <v>300</v>
      </c>
      <c r="AL83" s="158">
        <v>300</v>
      </c>
      <c r="AM83" s="158"/>
      <c r="AN83" s="158">
        <v>-45</v>
      </c>
      <c r="AO83" s="158">
        <v>170</v>
      </c>
      <c r="AP83" s="136" t="s">
        <v>314</v>
      </c>
      <c r="AQ83" s="1" t="s">
        <v>315</v>
      </c>
    </row>
    <row r="84" spans="1:43" x14ac:dyDescent="0.25">
      <c r="A84" s="159" t="s">
        <v>80</v>
      </c>
      <c r="B84" s="162" t="s">
        <v>93</v>
      </c>
      <c r="C84" s="169" t="s">
        <v>103</v>
      </c>
      <c r="D84" s="201" t="s">
        <v>312</v>
      </c>
      <c r="E84" s="47" t="s">
        <v>313</v>
      </c>
      <c r="F84" s="158" t="s">
        <v>97</v>
      </c>
      <c r="G84" s="158" t="s">
        <v>48</v>
      </c>
      <c r="H84" s="158" t="s">
        <v>700</v>
      </c>
      <c r="I84" s="158" t="s">
        <v>207</v>
      </c>
      <c r="J84" s="158">
        <v>12</v>
      </c>
      <c r="K84" s="158">
        <v>12</v>
      </c>
      <c r="L84" s="158"/>
      <c r="M84" s="158" t="s">
        <v>52</v>
      </c>
      <c r="N84" s="158">
        <v>45.24</v>
      </c>
      <c r="O84" s="158">
        <v>19.29</v>
      </c>
      <c r="P84" s="158" t="s">
        <v>53</v>
      </c>
      <c r="Q84" s="158">
        <v>45.24</v>
      </c>
      <c r="R84" s="158">
        <v>19.29</v>
      </c>
      <c r="S84" s="158">
        <v>79.34</v>
      </c>
      <c r="T84" s="158">
        <v>15.96</v>
      </c>
      <c r="U84" s="158" t="s">
        <v>54</v>
      </c>
      <c r="V84" s="158">
        <v>79.34</v>
      </c>
      <c r="W84" s="158">
        <v>15.96</v>
      </c>
      <c r="X84" s="158">
        <f t="shared" si="11"/>
        <v>1.7537577365163572</v>
      </c>
      <c r="Y84" s="158" t="s">
        <v>55</v>
      </c>
      <c r="Z84" s="158">
        <v>64</v>
      </c>
      <c r="AA84" s="158" t="s">
        <v>56</v>
      </c>
      <c r="AB84" s="158">
        <v>7</v>
      </c>
      <c r="AC84" s="158" t="s">
        <v>707</v>
      </c>
      <c r="AD84" s="158" t="s">
        <v>609</v>
      </c>
      <c r="AE84" s="158" t="s">
        <v>60</v>
      </c>
      <c r="AF84" s="158" t="s">
        <v>675</v>
      </c>
      <c r="AG84" s="158" t="s">
        <v>174</v>
      </c>
      <c r="AH84" s="158" t="s">
        <v>58</v>
      </c>
      <c r="AI84" s="158" t="s">
        <v>77</v>
      </c>
      <c r="AJ84" s="158" t="s">
        <v>59</v>
      </c>
      <c r="AK84" s="158">
        <v>300</v>
      </c>
      <c r="AL84" s="158">
        <v>300</v>
      </c>
      <c r="AM84" s="158"/>
      <c r="AN84" s="158">
        <v>-45</v>
      </c>
      <c r="AO84" s="158">
        <v>170</v>
      </c>
      <c r="AP84" s="136" t="s">
        <v>314</v>
      </c>
      <c r="AQ84" s="1" t="s">
        <v>315</v>
      </c>
    </row>
    <row r="85" spans="1:43" x14ac:dyDescent="0.25">
      <c r="A85" s="159" t="s">
        <v>80</v>
      </c>
      <c r="B85" s="162" t="s">
        <v>93</v>
      </c>
      <c r="C85" s="169" t="s">
        <v>103</v>
      </c>
      <c r="D85" s="201" t="s">
        <v>312</v>
      </c>
      <c r="E85" s="47" t="s">
        <v>313</v>
      </c>
      <c r="F85" s="158" t="s">
        <v>97</v>
      </c>
      <c r="G85" s="158" t="s">
        <v>48</v>
      </c>
      <c r="H85" s="158" t="s">
        <v>700</v>
      </c>
      <c r="I85" s="158" t="s">
        <v>207</v>
      </c>
      <c r="J85" s="158">
        <v>12</v>
      </c>
      <c r="K85" s="158">
        <v>12</v>
      </c>
      <c r="L85" s="158"/>
      <c r="M85" s="181" t="s">
        <v>242</v>
      </c>
      <c r="N85" s="158" t="s">
        <v>55</v>
      </c>
      <c r="O85" s="158" t="s">
        <v>55</v>
      </c>
      <c r="P85" s="158" t="s">
        <v>55</v>
      </c>
      <c r="Q85" s="158" t="s">
        <v>55</v>
      </c>
      <c r="R85" s="158" t="s">
        <v>55</v>
      </c>
      <c r="S85" s="158" t="s">
        <v>55</v>
      </c>
      <c r="T85" s="158" t="s">
        <v>55</v>
      </c>
      <c r="U85" s="158" t="s">
        <v>55</v>
      </c>
      <c r="V85" s="158" t="s">
        <v>55</v>
      </c>
      <c r="W85" s="158" t="s">
        <v>55</v>
      </c>
      <c r="X85" s="158" t="s">
        <v>55</v>
      </c>
      <c r="Y85" s="158" t="s">
        <v>55</v>
      </c>
      <c r="Z85" s="158">
        <v>64</v>
      </c>
      <c r="AA85" s="158" t="s">
        <v>56</v>
      </c>
      <c r="AB85" s="158">
        <v>7</v>
      </c>
      <c r="AC85" s="158" t="s">
        <v>707</v>
      </c>
      <c r="AD85" s="158" t="s">
        <v>609</v>
      </c>
      <c r="AE85" s="158" t="s">
        <v>58</v>
      </c>
      <c r="AF85" s="158" t="s">
        <v>58</v>
      </c>
      <c r="AG85" s="158" t="s">
        <v>59</v>
      </c>
      <c r="AH85" s="158" t="s">
        <v>58</v>
      </c>
      <c r="AI85" s="158" t="s">
        <v>77</v>
      </c>
      <c r="AJ85" s="158" t="s">
        <v>59</v>
      </c>
      <c r="AK85" s="158">
        <v>300</v>
      </c>
      <c r="AL85" s="158">
        <v>300</v>
      </c>
      <c r="AM85" s="158"/>
      <c r="AN85" s="158">
        <v>-45</v>
      </c>
      <c r="AO85" s="158">
        <v>170</v>
      </c>
      <c r="AP85" s="136" t="s">
        <v>314</v>
      </c>
      <c r="AQ85" s="1" t="s">
        <v>315</v>
      </c>
    </row>
    <row r="86" spans="1:43" x14ac:dyDescent="0.25">
      <c r="A86" s="159" t="s">
        <v>80</v>
      </c>
      <c r="B86" s="162" t="s">
        <v>93</v>
      </c>
      <c r="C86" s="169" t="s">
        <v>103</v>
      </c>
      <c r="D86" s="201" t="s">
        <v>312</v>
      </c>
      <c r="E86" s="47" t="s">
        <v>313</v>
      </c>
      <c r="F86" s="158" t="s">
        <v>97</v>
      </c>
      <c r="G86" s="158" t="s">
        <v>48</v>
      </c>
      <c r="H86" s="158" t="s">
        <v>700</v>
      </c>
      <c r="I86" s="158" t="s">
        <v>207</v>
      </c>
      <c r="J86" s="158">
        <v>12</v>
      </c>
      <c r="K86" s="158">
        <v>12</v>
      </c>
      <c r="L86" s="158"/>
      <c r="M86" s="181" t="s">
        <v>242</v>
      </c>
      <c r="N86" s="158" t="s">
        <v>55</v>
      </c>
      <c r="O86" s="158" t="s">
        <v>55</v>
      </c>
      <c r="P86" s="158" t="s">
        <v>55</v>
      </c>
      <c r="Q86" s="158" t="s">
        <v>55</v>
      </c>
      <c r="R86" s="158" t="s">
        <v>55</v>
      </c>
      <c r="S86" s="158" t="s">
        <v>55</v>
      </c>
      <c r="T86" s="158" t="s">
        <v>55</v>
      </c>
      <c r="U86" s="158" t="s">
        <v>55</v>
      </c>
      <c r="V86" s="158" t="s">
        <v>55</v>
      </c>
      <c r="W86" s="158" t="s">
        <v>55</v>
      </c>
      <c r="X86" s="158" t="s">
        <v>55</v>
      </c>
      <c r="Y86" s="158" t="s">
        <v>55</v>
      </c>
      <c r="Z86" s="158">
        <v>64</v>
      </c>
      <c r="AA86" s="158" t="s">
        <v>56</v>
      </c>
      <c r="AB86" s="158">
        <v>7</v>
      </c>
      <c r="AC86" s="158" t="s">
        <v>707</v>
      </c>
      <c r="AD86" s="158" t="s">
        <v>609</v>
      </c>
      <c r="AE86" s="158" t="s">
        <v>60</v>
      </c>
      <c r="AF86" s="158" t="s">
        <v>675</v>
      </c>
      <c r="AG86" s="158" t="s">
        <v>174</v>
      </c>
      <c r="AH86" s="158" t="s">
        <v>58</v>
      </c>
      <c r="AI86" s="158" t="s">
        <v>77</v>
      </c>
      <c r="AJ86" s="158" t="s">
        <v>59</v>
      </c>
      <c r="AK86" s="158">
        <v>300</v>
      </c>
      <c r="AL86" s="158">
        <v>300</v>
      </c>
      <c r="AM86" s="158"/>
      <c r="AN86" s="158">
        <v>-45</v>
      </c>
      <c r="AO86" s="158">
        <v>170</v>
      </c>
      <c r="AP86" s="136" t="s">
        <v>314</v>
      </c>
      <c r="AQ86" s="1" t="s">
        <v>315</v>
      </c>
    </row>
    <row r="87" spans="1:43" x14ac:dyDescent="0.25">
      <c r="A87" s="159" t="s">
        <v>80</v>
      </c>
      <c r="B87" s="162" t="s">
        <v>93</v>
      </c>
      <c r="C87" s="169" t="s">
        <v>103</v>
      </c>
      <c r="D87" s="201" t="s">
        <v>312</v>
      </c>
      <c r="E87" s="47" t="s">
        <v>313</v>
      </c>
      <c r="F87" s="158" t="s">
        <v>97</v>
      </c>
      <c r="G87" s="158" t="s">
        <v>48</v>
      </c>
      <c r="H87" s="158" t="s">
        <v>700</v>
      </c>
      <c r="I87" s="158" t="s">
        <v>207</v>
      </c>
      <c r="J87" s="158">
        <v>12</v>
      </c>
      <c r="K87" s="158">
        <v>12</v>
      </c>
      <c r="L87" s="158"/>
      <c r="M87" s="181" t="s">
        <v>242</v>
      </c>
      <c r="N87" s="158" t="s">
        <v>55</v>
      </c>
      <c r="O87" s="158" t="s">
        <v>55</v>
      </c>
      <c r="P87" s="158" t="s">
        <v>55</v>
      </c>
      <c r="Q87" s="158" t="s">
        <v>55</v>
      </c>
      <c r="R87" s="158" t="s">
        <v>55</v>
      </c>
      <c r="S87" s="158" t="s">
        <v>55</v>
      </c>
      <c r="T87" s="158" t="s">
        <v>55</v>
      </c>
      <c r="U87" s="158" t="s">
        <v>55</v>
      </c>
      <c r="V87" s="158" t="s">
        <v>55</v>
      </c>
      <c r="W87" s="158" t="s">
        <v>55</v>
      </c>
      <c r="X87" s="158" t="s">
        <v>55</v>
      </c>
      <c r="Y87" s="158" t="s">
        <v>55</v>
      </c>
      <c r="Z87" s="158">
        <v>64</v>
      </c>
      <c r="AA87" s="158" t="s">
        <v>56</v>
      </c>
      <c r="AB87" s="158">
        <v>7</v>
      </c>
      <c r="AC87" s="158" t="s">
        <v>707</v>
      </c>
      <c r="AD87" s="158" t="s">
        <v>609</v>
      </c>
      <c r="AE87" s="158" t="s">
        <v>60</v>
      </c>
      <c r="AF87" s="158" t="s">
        <v>675</v>
      </c>
      <c r="AG87" s="158" t="s">
        <v>174</v>
      </c>
      <c r="AH87" s="158" t="s">
        <v>58</v>
      </c>
      <c r="AI87" s="158" t="s">
        <v>77</v>
      </c>
      <c r="AJ87" s="158" t="s">
        <v>59</v>
      </c>
      <c r="AK87" s="158">
        <v>300</v>
      </c>
      <c r="AL87" s="158">
        <v>300</v>
      </c>
      <c r="AM87" s="158"/>
      <c r="AN87" s="158">
        <v>-45</v>
      </c>
      <c r="AO87" s="158">
        <v>170</v>
      </c>
      <c r="AP87" s="136" t="s">
        <v>314</v>
      </c>
      <c r="AQ87" s="1" t="s">
        <v>315</v>
      </c>
    </row>
    <row r="88" spans="1:43" x14ac:dyDescent="0.25">
      <c r="A88" s="159" t="s">
        <v>80</v>
      </c>
      <c r="B88" s="162" t="s">
        <v>93</v>
      </c>
      <c r="C88" s="169" t="s">
        <v>103</v>
      </c>
      <c r="D88" s="201" t="s">
        <v>312</v>
      </c>
      <c r="E88" s="47" t="s">
        <v>313</v>
      </c>
      <c r="F88" s="158" t="s">
        <v>97</v>
      </c>
      <c r="G88" s="158" t="s">
        <v>48</v>
      </c>
      <c r="H88" s="158" t="s">
        <v>700</v>
      </c>
      <c r="I88" s="158" t="s">
        <v>207</v>
      </c>
      <c r="J88" s="158">
        <v>12</v>
      </c>
      <c r="K88" s="158">
        <v>12</v>
      </c>
      <c r="L88" s="158"/>
      <c r="M88" s="181" t="s">
        <v>242</v>
      </c>
      <c r="N88" s="158" t="s">
        <v>55</v>
      </c>
      <c r="O88" s="158" t="s">
        <v>55</v>
      </c>
      <c r="P88" s="158" t="s">
        <v>55</v>
      </c>
      <c r="Q88" s="158" t="s">
        <v>55</v>
      </c>
      <c r="R88" s="158" t="s">
        <v>55</v>
      </c>
      <c r="S88" s="158" t="s">
        <v>55</v>
      </c>
      <c r="T88" s="158" t="s">
        <v>55</v>
      </c>
      <c r="U88" s="158" t="s">
        <v>55</v>
      </c>
      <c r="V88" s="158" t="s">
        <v>55</v>
      </c>
      <c r="W88" s="158" t="s">
        <v>55</v>
      </c>
      <c r="X88" s="158" t="s">
        <v>55</v>
      </c>
      <c r="Y88" s="158" t="s">
        <v>55</v>
      </c>
      <c r="Z88" s="158">
        <v>64</v>
      </c>
      <c r="AA88" s="158" t="s">
        <v>56</v>
      </c>
      <c r="AB88" s="158">
        <v>7</v>
      </c>
      <c r="AC88" s="158" t="s">
        <v>707</v>
      </c>
      <c r="AD88" s="158" t="s">
        <v>609</v>
      </c>
      <c r="AE88" s="158" t="s">
        <v>60</v>
      </c>
      <c r="AF88" s="158" t="s">
        <v>675</v>
      </c>
      <c r="AG88" s="158" t="s">
        <v>174</v>
      </c>
      <c r="AH88" s="158" t="s">
        <v>58</v>
      </c>
      <c r="AI88" s="158" t="s">
        <v>77</v>
      </c>
      <c r="AJ88" s="158" t="s">
        <v>59</v>
      </c>
      <c r="AK88" s="158">
        <v>300</v>
      </c>
      <c r="AL88" s="158">
        <v>300</v>
      </c>
      <c r="AM88" s="158"/>
      <c r="AN88" s="158">
        <v>-45</v>
      </c>
      <c r="AO88" s="158">
        <v>170</v>
      </c>
      <c r="AP88" s="136" t="s">
        <v>314</v>
      </c>
      <c r="AQ88" s="1" t="s">
        <v>315</v>
      </c>
    </row>
    <row r="89" spans="1:43" x14ac:dyDescent="0.25">
      <c r="A89" s="11" t="s">
        <v>109</v>
      </c>
      <c r="B89" s="13" t="s">
        <v>110</v>
      </c>
      <c r="C89" s="140" t="s">
        <v>111</v>
      </c>
      <c r="D89" s="6" t="s">
        <v>316</v>
      </c>
      <c r="E89" s="141" t="s">
        <v>317</v>
      </c>
      <c r="F89" s="158" t="s">
        <v>108</v>
      </c>
      <c r="G89" s="158" t="s">
        <v>48</v>
      </c>
      <c r="H89" s="158" t="s">
        <v>708</v>
      </c>
      <c r="I89" s="158" t="s">
        <v>709</v>
      </c>
      <c r="J89" s="158">
        <v>25</v>
      </c>
      <c r="K89" s="158">
        <v>25</v>
      </c>
      <c r="L89" s="158"/>
      <c r="M89" s="181" t="s">
        <v>242</v>
      </c>
      <c r="N89" s="158" t="s">
        <v>55</v>
      </c>
      <c r="O89" s="158" t="s">
        <v>55</v>
      </c>
      <c r="P89" s="158" t="s">
        <v>53</v>
      </c>
      <c r="Q89" s="158" t="s">
        <v>55</v>
      </c>
      <c r="R89" s="158" t="s">
        <v>55</v>
      </c>
      <c r="S89" s="158" t="s">
        <v>55</v>
      </c>
      <c r="T89" s="158" t="s">
        <v>55</v>
      </c>
      <c r="U89" t="s">
        <v>54</v>
      </c>
      <c r="V89" s="158" t="s">
        <v>55</v>
      </c>
      <c r="W89" s="158" t="s">
        <v>55</v>
      </c>
      <c r="X89" s="158">
        <v>4.4000000000000004</v>
      </c>
      <c r="Y89" s="158" t="s">
        <v>55</v>
      </c>
      <c r="Z89" s="158">
        <v>107</v>
      </c>
      <c r="AA89" s="158" t="s">
        <v>56</v>
      </c>
      <c r="AB89" s="158" t="s">
        <v>55</v>
      </c>
      <c r="AC89" s="158" t="s">
        <v>710</v>
      </c>
      <c r="AD89" s="158" t="s">
        <v>609</v>
      </c>
      <c r="AE89" s="158" t="s">
        <v>60</v>
      </c>
      <c r="AF89" s="158">
        <v>142.79</v>
      </c>
      <c r="AG89" s="158" t="s">
        <v>76</v>
      </c>
      <c r="AH89" s="158" t="s">
        <v>60</v>
      </c>
      <c r="AI89" s="158">
        <v>35.700000000000003</v>
      </c>
      <c r="AJ89" s="158" t="s">
        <v>76</v>
      </c>
      <c r="AK89" s="158">
        <v>250</v>
      </c>
      <c r="AL89" s="158">
        <v>250</v>
      </c>
      <c r="AM89" s="158"/>
      <c r="AN89" s="158">
        <v>-32</v>
      </c>
      <c r="AO89" s="158">
        <v>115</v>
      </c>
      <c r="AP89" s="158" t="s">
        <v>711</v>
      </c>
      <c r="AQ89" s="1" t="s">
        <v>712</v>
      </c>
    </row>
    <row r="90" spans="1:43" x14ac:dyDescent="0.25">
      <c r="A90" s="11" t="s">
        <v>109</v>
      </c>
      <c r="B90" s="12" t="s">
        <v>147</v>
      </c>
      <c r="C90" s="140" t="s">
        <v>151</v>
      </c>
      <c r="D90" s="104" t="s">
        <v>152</v>
      </c>
      <c r="E90" s="143" t="s">
        <v>323</v>
      </c>
      <c r="F90" s="158" t="s">
        <v>85</v>
      </c>
      <c r="G90" s="158" t="s">
        <v>181</v>
      </c>
      <c r="H90" s="158" t="s">
        <v>708</v>
      </c>
      <c r="I90" s="158" t="s">
        <v>709</v>
      </c>
      <c r="J90" s="158">
        <v>25</v>
      </c>
      <c r="K90" s="158">
        <v>25</v>
      </c>
      <c r="L90" s="158"/>
      <c r="M90" s="181" t="s">
        <v>242</v>
      </c>
      <c r="N90" s="158" t="s">
        <v>55</v>
      </c>
      <c r="O90" s="158" t="s">
        <v>55</v>
      </c>
      <c r="P90" s="158" t="s">
        <v>53</v>
      </c>
      <c r="Q90" s="158" t="s">
        <v>55</v>
      </c>
      <c r="R90" s="158" t="s">
        <v>55</v>
      </c>
      <c r="S90" s="158" t="s">
        <v>55</v>
      </c>
      <c r="T90" s="158" t="s">
        <v>55</v>
      </c>
      <c r="U90" t="s">
        <v>54</v>
      </c>
      <c r="V90" s="158" t="s">
        <v>55</v>
      </c>
      <c r="W90" s="158" t="s">
        <v>55</v>
      </c>
      <c r="X90" s="158">
        <v>1.73</v>
      </c>
      <c r="Y90" s="158" t="s">
        <v>55</v>
      </c>
      <c r="Z90" s="158">
        <v>107</v>
      </c>
      <c r="AA90" s="158" t="s">
        <v>713</v>
      </c>
      <c r="AB90" s="158" t="s">
        <v>55</v>
      </c>
      <c r="AC90" s="158" t="s">
        <v>710</v>
      </c>
      <c r="AD90" s="158" t="s">
        <v>609</v>
      </c>
      <c r="AE90" s="158" t="s">
        <v>60</v>
      </c>
      <c r="AF90" s="158">
        <v>142.79</v>
      </c>
      <c r="AG90" s="158" t="s">
        <v>76</v>
      </c>
      <c r="AH90" s="158" t="s">
        <v>60</v>
      </c>
      <c r="AI90" s="158">
        <v>35.700000000000003</v>
      </c>
      <c r="AJ90" s="158" t="s">
        <v>76</v>
      </c>
      <c r="AK90" s="158">
        <v>250</v>
      </c>
      <c r="AL90" s="158">
        <v>250</v>
      </c>
      <c r="AM90" s="158"/>
      <c r="AN90" s="158">
        <v>-32</v>
      </c>
      <c r="AO90" s="158">
        <v>115</v>
      </c>
      <c r="AP90" s="158" t="s">
        <v>711</v>
      </c>
      <c r="AQ90" s="1" t="s">
        <v>712</v>
      </c>
    </row>
    <row r="91" spans="1:43" x14ac:dyDescent="0.25">
      <c r="A91" s="172" t="s">
        <v>109</v>
      </c>
      <c r="B91" s="173" t="s">
        <v>147</v>
      </c>
      <c r="C91" s="163" t="s">
        <v>151</v>
      </c>
      <c r="D91" s="176" t="s">
        <v>152</v>
      </c>
      <c r="E91" s="103" t="s">
        <v>325</v>
      </c>
      <c r="F91" s="158" t="s">
        <v>85</v>
      </c>
      <c r="G91" s="158" t="s">
        <v>86</v>
      </c>
      <c r="H91" s="158" t="s">
        <v>49</v>
      </c>
      <c r="I91" s="158" t="s">
        <v>87</v>
      </c>
      <c r="J91" s="158">
        <v>15</v>
      </c>
      <c r="K91" s="158">
        <v>15</v>
      </c>
      <c r="L91" s="158"/>
      <c r="M91" s="158" t="s">
        <v>52</v>
      </c>
      <c r="N91" s="158">
        <v>7.3</v>
      </c>
      <c r="O91" s="158">
        <v>0.5</v>
      </c>
      <c r="P91" s="158" t="s">
        <v>53</v>
      </c>
      <c r="Q91" s="158">
        <f t="shared" ref="Q91:Q99" si="12">N91</f>
        <v>7.3</v>
      </c>
      <c r="R91" s="158">
        <f t="shared" ref="R91:R99" si="13">O91</f>
        <v>0.5</v>
      </c>
      <c r="S91" s="158">
        <v>16.600000000000001</v>
      </c>
      <c r="T91" s="158">
        <v>0.7</v>
      </c>
      <c r="U91" s="158" t="s">
        <v>54</v>
      </c>
      <c r="V91" s="158">
        <f t="shared" ref="V91:V99" si="14">S91</f>
        <v>16.600000000000001</v>
      </c>
      <c r="W91" s="158">
        <f t="shared" ref="W91:W99" si="15">T91</f>
        <v>0.7</v>
      </c>
      <c r="X91" s="158">
        <f t="shared" ref="X91:X101" si="16">V91/Q91</f>
        <v>2.2739726027397262</v>
      </c>
      <c r="Y91" s="158" t="s">
        <v>55</v>
      </c>
      <c r="Z91" s="158">
        <v>40</v>
      </c>
      <c r="AA91" s="158" t="s">
        <v>56</v>
      </c>
      <c r="AB91" s="158">
        <v>10</v>
      </c>
      <c r="AC91" s="158" t="s">
        <v>714</v>
      </c>
      <c r="AD91" s="158" t="s">
        <v>609</v>
      </c>
      <c r="AE91" s="158" t="s">
        <v>58</v>
      </c>
      <c r="AF91" s="158" t="s">
        <v>58</v>
      </c>
      <c r="AG91" s="158" t="s">
        <v>76</v>
      </c>
      <c r="AH91" s="158" t="s">
        <v>60</v>
      </c>
      <c r="AI91" s="158">
        <v>10</v>
      </c>
      <c r="AJ91" s="158" t="s">
        <v>61</v>
      </c>
      <c r="AK91" s="158">
        <v>80</v>
      </c>
      <c r="AL91" s="158">
        <v>80</v>
      </c>
      <c r="AM91" s="158"/>
      <c r="AN91" s="158">
        <v>32</v>
      </c>
      <c r="AO91" s="158">
        <v>32</v>
      </c>
      <c r="AP91" s="4" t="s">
        <v>715</v>
      </c>
      <c r="AQ91" s="1" t="s">
        <v>328</v>
      </c>
    </row>
    <row r="92" spans="1:43" x14ac:dyDescent="0.25">
      <c r="A92" s="172" t="s">
        <v>109</v>
      </c>
      <c r="B92" s="173" t="s">
        <v>147</v>
      </c>
      <c r="C92" s="163" t="s">
        <v>151</v>
      </c>
      <c r="D92" s="176" t="s">
        <v>152</v>
      </c>
      <c r="E92" s="69" t="s">
        <v>331</v>
      </c>
      <c r="F92" s="158" t="s">
        <v>85</v>
      </c>
      <c r="G92" s="158" t="s">
        <v>86</v>
      </c>
      <c r="H92" s="158" t="s">
        <v>49</v>
      </c>
      <c r="I92" s="158" t="s">
        <v>203</v>
      </c>
      <c r="J92" s="158">
        <v>16</v>
      </c>
      <c r="K92" s="158">
        <v>16</v>
      </c>
      <c r="L92" s="158" t="s">
        <v>332</v>
      </c>
      <c r="M92" s="158" t="s">
        <v>52</v>
      </c>
      <c r="N92" s="158">
        <v>7.79</v>
      </c>
      <c r="O92" s="158">
        <v>1.37</v>
      </c>
      <c r="P92" s="158" t="s">
        <v>53</v>
      </c>
      <c r="Q92" s="158">
        <f t="shared" si="12"/>
        <v>7.79</v>
      </c>
      <c r="R92" s="158">
        <f t="shared" si="13"/>
        <v>1.37</v>
      </c>
      <c r="S92" s="158">
        <v>34.340000000000003</v>
      </c>
      <c r="T92" s="158">
        <v>3.02</v>
      </c>
      <c r="U92" s="158" t="s">
        <v>54</v>
      </c>
      <c r="V92" s="158">
        <f t="shared" si="14"/>
        <v>34.340000000000003</v>
      </c>
      <c r="W92" s="158">
        <f t="shared" si="15"/>
        <v>3.02</v>
      </c>
      <c r="X92" s="158">
        <f t="shared" si="16"/>
        <v>4.4082156611039798</v>
      </c>
      <c r="Y92" s="158" t="s">
        <v>55</v>
      </c>
      <c r="Z92" s="158">
        <v>200</v>
      </c>
      <c r="AA92" s="158" t="s">
        <v>56</v>
      </c>
      <c r="AB92" s="158">
        <v>6</v>
      </c>
      <c r="AC92" s="158" t="s">
        <v>716</v>
      </c>
      <c r="AD92" s="158" t="s">
        <v>609</v>
      </c>
      <c r="AE92" s="158" t="s">
        <v>58</v>
      </c>
      <c r="AF92" s="158" t="s">
        <v>58</v>
      </c>
      <c r="AG92" s="158" t="s">
        <v>76</v>
      </c>
      <c r="AH92" s="158" t="s">
        <v>60</v>
      </c>
      <c r="AI92" s="158">
        <v>30</v>
      </c>
      <c r="AJ92" s="158" t="s">
        <v>61</v>
      </c>
      <c r="AK92" s="158">
        <v>100</v>
      </c>
      <c r="AL92" s="158">
        <v>100</v>
      </c>
      <c r="AM92" s="158"/>
      <c r="AN92" s="158">
        <v>36</v>
      </c>
      <c r="AO92" s="158">
        <v>120</v>
      </c>
      <c r="AP92" s="4" t="s">
        <v>333</v>
      </c>
      <c r="AQ92" s="1" t="s">
        <v>334</v>
      </c>
    </row>
    <row r="93" spans="1:43" x14ac:dyDescent="0.25">
      <c r="A93" s="172" t="s">
        <v>109</v>
      </c>
      <c r="B93" s="173" t="s">
        <v>147</v>
      </c>
      <c r="C93" s="163" t="s">
        <v>151</v>
      </c>
      <c r="D93" s="176" t="s">
        <v>152</v>
      </c>
      <c r="E93" s="69" t="s">
        <v>331</v>
      </c>
      <c r="F93" s="158" t="s">
        <v>85</v>
      </c>
      <c r="G93" s="158" t="s">
        <v>86</v>
      </c>
      <c r="H93" s="158" t="s">
        <v>49</v>
      </c>
      <c r="I93" s="158" t="s">
        <v>203</v>
      </c>
      <c r="J93" s="158">
        <v>16</v>
      </c>
      <c r="K93" s="158">
        <v>16</v>
      </c>
      <c r="L93" s="158" t="s">
        <v>335</v>
      </c>
      <c r="M93" s="158" t="s">
        <v>52</v>
      </c>
      <c r="N93" s="158">
        <v>12.47</v>
      </c>
      <c r="O93" s="158">
        <v>1.99</v>
      </c>
      <c r="P93" s="158" t="s">
        <v>53</v>
      </c>
      <c r="Q93" s="158">
        <f t="shared" si="12"/>
        <v>12.47</v>
      </c>
      <c r="R93" s="158">
        <f t="shared" si="13"/>
        <v>1.99</v>
      </c>
      <c r="S93" s="158">
        <v>65.040000000000006</v>
      </c>
      <c r="T93" s="158">
        <v>13.07</v>
      </c>
      <c r="U93" s="158" t="s">
        <v>54</v>
      </c>
      <c r="V93" s="158">
        <f t="shared" si="14"/>
        <v>65.040000000000006</v>
      </c>
      <c r="W93" s="158">
        <f t="shared" si="15"/>
        <v>13.07</v>
      </c>
      <c r="X93" s="158">
        <f t="shared" si="16"/>
        <v>5.2157177225340821</v>
      </c>
      <c r="Y93" s="158" t="s">
        <v>55</v>
      </c>
      <c r="Z93" s="158">
        <v>200</v>
      </c>
      <c r="AA93" s="158" t="s">
        <v>56</v>
      </c>
      <c r="AB93" s="158">
        <v>6</v>
      </c>
      <c r="AC93" s="158" t="s">
        <v>716</v>
      </c>
      <c r="AD93" s="158" t="s">
        <v>609</v>
      </c>
      <c r="AE93" s="158" t="s">
        <v>58</v>
      </c>
      <c r="AF93" s="158" t="s">
        <v>58</v>
      </c>
      <c r="AG93" s="158" t="s">
        <v>76</v>
      </c>
      <c r="AH93" s="158" t="s">
        <v>60</v>
      </c>
      <c r="AI93" s="158">
        <v>30</v>
      </c>
      <c r="AJ93" s="158" t="s">
        <v>61</v>
      </c>
      <c r="AK93" s="158">
        <v>100</v>
      </c>
      <c r="AL93" s="158">
        <v>100</v>
      </c>
      <c r="AM93" s="158"/>
      <c r="AN93" s="158">
        <v>36</v>
      </c>
      <c r="AO93" s="158">
        <v>120</v>
      </c>
      <c r="AP93" s="4" t="s">
        <v>717</v>
      </c>
      <c r="AQ93" s="1" t="s">
        <v>334</v>
      </c>
    </row>
    <row r="94" spans="1:43" x14ac:dyDescent="0.25">
      <c r="A94" s="172" t="s">
        <v>109</v>
      </c>
      <c r="B94" s="173" t="s">
        <v>147</v>
      </c>
      <c r="C94" s="163" t="s">
        <v>151</v>
      </c>
      <c r="D94" s="176" t="s">
        <v>152</v>
      </c>
      <c r="E94" s="69" t="s">
        <v>331</v>
      </c>
      <c r="F94" s="158" t="s">
        <v>85</v>
      </c>
      <c r="G94" s="158" t="s">
        <v>86</v>
      </c>
      <c r="H94" s="158" t="s">
        <v>49</v>
      </c>
      <c r="I94" s="158" t="s">
        <v>203</v>
      </c>
      <c r="J94" s="158">
        <v>16</v>
      </c>
      <c r="K94" s="158">
        <v>16</v>
      </c>
      <c r="L94" s="158" t="s">
        <v>336</v>
      </c>
      <c r="M94" s="158" t="s">
        <v>52</v>
      </c>
      <c r="N94" s="158">
        <v>18.010000000000002</v>
      </c>
      <c r="O94" s="158">
        <v>3.64</v>
      </c>
      <c r="P94" s="158" t="s">
        <v>53</v>
      </c>
      <c r="Q94" s="158">
        <f t="shared" si="12"/>
        <v>18.010000000000002</v>
      </c>
      <c r="R94" s="158">
        <f t="shared" si="13"/>
        <v>3.64</v>
      </c>
      <c r="S94" s="158">
        <v>125.76</v>
      </c>
      <c r="T94" s="158">
        <v>14.43</v>
      </c>
      <c r="U94" s="158" t="s">
        <v>54</v>
      </c>
      <c r="V94" s="158">
        <f t="shared" si="14"/>
        <v>125.76</v>
      </c>
      <c r="W94" s="158">
        <f t="shared" si="15"/>
        <v>14.43</v>
      </c>
      <c r="X94" s="158">
        <f t="shared" si="16"/>
        <v>6.9827873403664631</v>
      </c>
      <c r="Y94" s="158" t="s">
        <v>55</v>
      </c>
      <c r="Z94" s="158">
        <v>200</v>
      </c>
      <c r="AA94" s="158" t="s">
        <v>56</v>
      </c>
      <c r="AB94" s="158">
        <v>6</v>
      </c>
      <c r="AC94" s="158" t="s">
        <v>716</v>
      </c>
      <c r="AD94" s="158" t="s">
        <v>609</v>
      </c>
      <c r="AE94" s="158" t="s">
        <v>58</v>
      </c>
      <c r="AF94" s="158" t="s">
        <v>58</v>
      </c>
      <c r="AG94" s="158" t="s">
        <v>76</v>
      </c>
      <c r="AH94" s="158" t="s">
        <v>60</v>
      </c>
      <c r="AI94" s="158">
        <v>30</v>
      </c>
      <c r="AJ94" s="158" t="s">
        <v>61</v>
      </c>
      <c r="AK94" s="158">
        <v>100</v>
      </c>
      <c r="AL94" s="158">
        <v>100</v>
      </c>
      <c r="AM94" s="158"/>
      <c r="AN94" s="158">
        <v>36</v>
      </c>
      <c r="AO94" s="158">
        <v>120</v>
      </c>
      <c r="AP94" s="4" t="s">
        <v>717</v>
      </c>
      <c r="AQ94" s="1" t="s">
        <v>334</v>
      </c>
    </row>
    <row r="95" spans="1:43" x14ac:dyDescent="0.25">
      <c r="A95" s="172" t="s">
        <v>109</v>
      </c>
      <c r="B95" s="173" t="s">
        <v>147</v>
      </c>
      <c r="C95" s="163" t="s">
        <v>151</v>
      </c>
      <c r="D95" s="176" t="s">
        <v>152</v>
      </c>
      <c r="E95" s="69" t="s">
        <v>331</v>
      </c>
      <c r="F95" s="158" t="s">
        <v>85</v>
      </c>
      <c r="G95" s="158" t="s">
        <v>86</v>
      </c>
      <c r="H95" s="158" t="s">
        <v>49</v>
      </c>
      <c r="I95" s="158" t="s">
        <v>203</v>
      </c>
      <c r="J95" s="158">
        <v>16</v>
      </c>
      <c r="K95" s="158">
        <v>16</v>
      </c>
      <c r="L95" s="158" t="s">
        <v>51</v>
      </c>
      <c r="M95" s="158" t="s">
        <v>52</v>
      </c>
      <c r="N95" s="158">
        <v>36.99</v>
      </c>
      <c r="O95" s="158">
        <v>5.29</v>
      </c>
      <c r="P95" s="158" t="s">
        <v>53</v>
      </c>
      <c r="Q95" s="158">
        <f t="shared" si="12"/>
        <v>36.99</v>
      </c>
      <c r="R95" s="158">
        <f t="shared" si="13"/>
        <v>5.29</v>
      </c>
      <c r="S95" s="158">
        <v>250.25</v>
      </c>
      <c r="T95" s="158">
        <v>16.559999999999999</v>
      </c>
      <c r="U95" s="158" t="s">
        <v>54</v>
      </c>
      <c r="V95" s="158">
        <f t="shared" si="14"/>
        <v>250.25</v>
      </c>
      <c r="W95" s="158">
        <f t="shared" si="15"/>
        <v>16.559999999999999</v>
      </c>
      <c r="X95" s="158">
        <f t="shared" si="16"/>
        <v>6.7653419843200862</v>
      </c>
      <c r="Y95" s="158" t="s">
        <v>55</v>
      </c>
      <c r="Z95" s="158">
        <v>200</v>
      </c>
      <c r="AA95" s="158" t="s">
        <v>56</v>
      </c>
      <c r="AB95" s="158">
        <v>6</v>
      </c>
      <c r="AC95" s="158" t="s">
        <v>716</v>
      </c>
      <c r="AD95" s="158" t="s">
        <v>609</v>
      </c>
      <c r="AE95" s="158" t="s">
        <v>58</v>
      </c>
      <c r="AF95" s="158" t="s">
        <v>58</v>
      </c>
      <c r="AG95" s="158" t="s">
        <v>76</v>
      </c>
      <c r="AH95" s="158" t="s">
        <v>60</v>
      </c>
      <c r="AI95" s="158">
        <v>30</v>
      </c>
      <c r="AJ95" s="158" t="s">
        <v>61</v>
      </c>
      <c r="AK95" s="158">
        <v>100</v>
      </c>
      <c r="AL95" s="158">
        <v>100</v>
      </c>
      <c r="AM95" s="158"/>
      <c r="AN95" s="158">
        <v>36</v>
      </c>
      <c r="AO95" s="158">
        <v>120</v>
      </c>
      <c r="AP95" s="4" t="s">
        <v>717</v>
      </c>
      <c r="AQ95" s="1" t="s">
        <v>334</v>
      </c>
    </row>
    <row r="96" spans="1:43" x14ac:dyDescent="0.25">
      <c r="A96" s="172" t="s">
        <v>109</v>
      </c>
      <c r="B96" s="173" t="s">
        <v>147</v>
      </c>
      <c r="C96" s="163" t="s">
        <v>151</v>
      </c>
      <c r="D96" s="176" t="s">
        <v>152</v>
      </c>
      <c r="E96" s="103" t="s">
        <v>325</v>
      </c>
      <c r="F96" s="158" t="s">
        <v>85</v>
      </c>
      <c r="G96" s="158" t="s">
        <v>86</v>
      </c>
      <c r="H96" s="158" t="s">
        <v>49</v>
      </c>
      <c r="I96" s="158" t="s">
        <v>203</v>
      </c>
      <c r="J96" s="158">
        <v>16</v>
      </c>
      <c r="K96" s="158">
        <v>16</v>
      </c>
      <c r="L96" s="158" t="s">
        <v>332</v>
      </c>
      <c r="M96" s="158" t="s">
        <v>52</v>
      </c>
      <c r="N96" s="158">
        <v>5.27</v>
      </c>
      <c r="O96" s="158">
        <v>1.18</v>
      </c>
      <c r="P96" s="158" t="s">
        <v>53</v>
      </c>
      <c r="Q96" s="158">
        <f t="shared" si="12"/>
        <v>5.27</v>
      </c>
      <c r="R96" s="158">
        <f t="shared" si="13"/>
        <v>1.18</v>
      </c>
      <c r="S96" s="158">
        <v>46.92</v>
      </c>
      <c r="T96" s="158">
        <v>13.22</v>
      </c>
      <c r="U96" s="158" t="s">
        <v>54</v>
      </c>
      <c r="V96" s="158">
        <f t="shared" si="14"/>
        <v>46.92</v>
      </c>
      <c r="W96" s="158">
        <f t="shared" si="15"/>
        <v>13.22</v>
      </c>
      <c r="X96" s="158">
        <f t="shared" si="16"/>
        <v>8.9032258064516139</v>
      </c>
      <c r="Y96" s="158" t="s">
        <v>55</v>
      </c>
      <c r="Z96" s="158">
        <v>200</v>
      </c>
      <c r="AA96" s="158" t="s">
        <v>56</v>
      </c>
      <c r="AB96" s="158">
        <v>6</v>
      </c>
      <c r="AC96" s="158" t="s">
        <v>716</v>
      </c>
      <c r="AD96" s="158" t="s">
        <v>609</v>
      </c>
      <c r="AE96" s="158" t="s">
        <v>58</v>
      </c>
      <c r="AF96" s="158" t="s">
        <v>58</v>
      </c>
      <c r="AG96" s="158" t="s">
        <v>76</v>
      </c>
      <c r="AH96" s="158" t="s">
        <v>60</v>
      </c>
      <c r="AI96" s="158">
        <v>30</v>
      </c>
      <c r="AJ96" s="158" t="s">
        <v>61</v>
      </c>
      <c r="AK96" s="158">
        <v>100</v>
      </c>
      <c r="AL96" s="158">
        <v>100</v>
      </c>
      <c r="AM96" s="158"/>
      <c r="AN96" s="158">
        <v>36</v>
      </c>
      <c r="AO96" s="158">
        <v>121</v>
      </c>
      <c r="AP96" s="4" t="s">
        <v>717</v>
      </c>
      <c r="AQ96" s="1" t="s">
        <v>334</v>
      </c>
    </row>
    <row r="97" spans="1:57" x14ac:dyDescent="0.25">
      <c r="A97" s="172" t="s">
        <v>109</v>
      </c>
      <c r="B97" s="173" t="s">
        <v>147</v>
      </c>
      <c r="C97" s="163" t="s">
        <v>151</v>
      </c>
      <c r="D97" s="176" t="s">
        <v>152</v>
      </c>
      <c r="E97" s="103" t="s">
        <v>325</v>
      </c>
      <c r="F97" s="158" t="s">
        <v>85</v>
      </c>
      <c r="G97" s="158" t="s">
        <v>86</v>
      </c>
      <c r="H97" s="158" t="s">
        <v>49</v>
      </c>
      <c r="I97" s="158" t="s">
        <v>203</v>
      </c>
      <c r="J97" s="158">
        <v>16</v>
      </c>
      <c r="K97" s="158">
        <v>16</v>
      </c>
      <c r="L97" s="158" t="s">
        <v>335</v>
      </c>
      <c r="M97" s="158" t="s">
        <v>52</v>
      </c>
      <c r="N97" s="158">
        <v>7.85</v>
      </c>
      <c r="O97" s="158">
        <v>1.68</v>
      </c>
      <c r="P97" s="158" t="s">
        <v>53</v>
      </c>
      <c r="Q97" s="158">
        <f t="shared" si="12"/>
        <v>7.85</v>
      </c>
      <c r="R97" s="158">
        <f t="shared" si="13"/>
        <v>1.68</v>
      </c>
      <c r="S97" s="158">
        <v>79.94</v>
      </c>
      <c r="T97" s="158">
        <v>10.07</v>
      </c>
      <c r="U97" s="158" t="s">
        <v>54</v>
      </c>
      <c r="V97" s="158">
        <f t="shared" si="14"/>
        <v>79.94</v>
      </c>
      <c r="W97" s="158">
        <f t="shared" si="15"/>
        <v>10.07</v>
      </c>
      <c r="X97" s="158">
        <f t="shared" si="16"/>
        <v>10.18343949044586</v>
      </c>
      <c r="Y97" s="158" t="s">
        <v>55</v>
      </c>
      <c r="Z97" s="158">
        <v>200</v>
      </c>
      <c r="AA97" s="158" t="s">
        <v>56</v>
      </c>
      <c r="AB97" s="158">
        <v>6</v>
      </c>
      <c r="AC97" s="158" t="s">
        <v>716</v>
      </c>
      <c r="AD97" s="158" t="s">
        <v>609</v>
      </c>
      <c r="AE97" s="158" t="s">
        <v>58</v>
      </c>
      <c r="AF97" s="158" t="s">
        <v>58</v>
      </c>
      <c r="AG97" s="158" t="s">
        <v>76</v>
      </c>
      <c r="AH97" s="158" t="s">
        <v>60</v>
      </c>
      <c r="AI97" s="158">
        <v>30</v>
      </c>
      <c r="AJ97" s="158" t="s">
        <v>61</v>
      </c>
      <c r="AK97" s="158">
        <v>100</v>
      </c>
      <c r="AL97" s="158">
        <v>100</v>
      </c>
      <c r="AM97" s="158"/>
      <c r="AN97" s="158">
        <v>36</v>
      </c>
      <c r="AO97" s="158">
        <v>121</v>
      </c>
      <c r="AP97" s="4" t="s">
        <v>717</v>
      </c>
      <c r="AQ97" s="1" t="s">
        <v>334</v>
      </c>
    </row>
    <row r="98" spans="1:57" x14ac:dyDescent="0.25">
      <c r="A98" s="172" t="s">
        <v>109</v>
      </c>
      <c r="B98" s="173" t="s">
        <v>147</v>
      </c>
      <c r="C98" s="163" t="s">
        <v>151</v>
      </c>
      <c r="D98" s="176" t="s">
        <v>152</v>
      </c>
      <c r="E98" s="103" t="s">
        <v>325</v>
      </c>
      <c r="F98" s="158" t="s">
        <v>85</v>
      </c>
      <c r="G98" s="158" t="s">
        <v>86</v>
      </c>
      <c r="H98" s="158" t="s">
        <v>49</v>
      </c>
      <c r="I98" s="158" t="s">
        <v>203</v>
      </c>
      <c r="J98" s="158">
        <v>16</v>
      </c>
      <c r="K98" s="158">
        <v>16</v>
      </c>
      <c r="L98" s="158" t="s">
        <v>336</v>
      </c>
      <c r="M98" s="158" t="s">
        <v>52</v>
      </c>
      <c r="N98" s="158">
        <v>11.45</v>
      </c>
      <c r="O98" s="158">
        <v>2.85</v>
      </c>
      <c r="P98" s="158" t="s">
        <v>53</v>
      </c>
      <c r="Q98" s="158">
        <f t="shared" si="12"/>
        <v>11.45</v>
      </c>
      <c r="R98" s="158">
        <f t="shared" si="13"/>
        <v>2.85</v>
      </c>
      <c r="S98" s="158">
        <v>138.38</v>
      </c>
      <c r="T98" s="158">
        <v>13.81</v>
      </c>
      <c r="U98" s="158" t="s">
        <v>54</v>
      </c>
      <c r="V98" s="158">
        <f t="shared" si="14"/>
        <v>138.38</v>
      </c>
      <c r="W98" s="158">
        <f t="shared" si="15"/>
        <v>13.81</v>
      </c>
      <c r="X98" s="158">
        <f t="shared" si="16"/>
        <v>12.085589519650656</v>
      </c>
      <c r="Y98" s="158" t="s">
        <v>55</v>
      </c>
      <c r="Z98" s="158">
        <v>200</v>
      </c>
      <c r="AA98" s="158" t="s">
        <v>56</v>
      </c>
      <c r="AB98" s="158">
        <v>6</v>
      </c>
      <c r="AC98" s="158" t="s">
        <v>716</v>
      </c>
      <c r="AD98" s="158" t="s">
        <v>609</v>
      </c>
      <c r="AE98" s="158" t="s">
        <v>58</v>
      </c>
      <c r="AF98" s="158" t="s">
        <v>58</v>
      </c>
      <c r="AG98" s="158" t="s">
        <v>76</v>
      </c>
      <c r="AH98" s="158" t="s">
        <v>60</v>
      </c>
      <c r="AI98" s="158">
        <v>30</v>
      </c>
      <c r="AJ98" s="158" t="s">
        <v>61</v>
      </c>
      <c r="AK98" s="158">
        <v>100</v>
      </c>
      <c r="AL98" s="158">
        <v>100</v>
      </c>
      <c r="AM98" s="158"/>
      <c r="AN98" s="158">
        <v>36</v>
      </c>
      <c r="AO98" s="158">
        <v>121</v>
      </c>
      <c r="AP98" s="4" t="s">
        <v>717</v>
      </c>
      <c r="AQ98" s="1" t="s">
        <v>334</v>
      </c>
    </row>
    <row r="99" spans="1:57" x14ac:dyDescent="0.25">
      <c r="A99" s="172" t="s">
        <v>109</v>
      </c>
      <c r="B99" s="173" t="s">
        <v>147</v>
      </c>
      <c r="C99" s="163" t="s">
        <v>151</v>
      </c>
      <c r="D99" s="176" t="s">
        <v>152</v>
      </c>
      <c r="E99" s="103" t="s">
        <v>325</v>
      </c>
      <c r="F99" s="158" t="s">
        <v>85</v>
      </c>
      <c r="G99" s="158" t="s">
        <v>86</v>
      </c>
      <c r="H99" s="158" t="s">
        <v>49</v>
      </c>
      <c r="I99" s="158" t="s">
        <v>203</v>
      </c>
      <c r="J99" s="158">
        <v>16</v>
      </c>
      <c r="K99" s="158">
        <v>16</v>
      </c>
      <c r="L99" s="158" t="s">
        <v>51</v>
      </c>
      <c r="M99" s="158" t="s">
        <v>52</v>
      </c>
      <c r="N99" s="158">
        <v>25.12</v>
      </c>
      <c r="O99" s="158">
        <v>3.71</v>
      </c>
      <c r="P99" s="158" t="s">
        <v>53</v>
      </c>
      <c r="Q99" s="158">
        <f t="shared" si="12"/>
        <v>25.12</v>
      </c>
      <c r="R99" s="158">
        <f t="shared" si="13"/>
        <v>3.71</v>
      </c>
      <c r="S99" s="158">
        <v>284.60000000000002</v>
      </c>
      <c r="T99" s="158">
        <v>20.64</v>
      </c>
      <c r="U99" s="158" t="s">
        <v>54</v>
      </c>
      <c r="V99" s="158">
        <f t="shared" si="14"/>
        <v>284.60000000000002</v>
      </c>
      <c r="W99" s="158">
        <f t="shared" si="15"/>
        <v>20.64</v>
      </c>
      <c r="X99" s="158">
        <f t="shared" si="16"/>
        <v>11.329617834394904</v>
      </c>
      <c r="Y99" s="158" t="s">
        <v>55</v>
      </c>
      <c r="Z99" s="158">
        <v>200</v>
      </c>
      <c r="AA99" s="158" t="s">
        <v>56</v>
      </c>
      <c r="AB99" s="158">
        <v>6</v>
      </c>
      <c r="AC99" s="158" t="s">
        <v>716</v>
      </c>
      <c r="AD99" s="158" t="s">
        <v>609</v>
      </c>
      <c r="AE99" s="158" t="s">
        <v>58</v>
      </c>
      <c r="AF99" s="158" t="s">
        <v>58</v>
      </c>
      <c r="AG99" s="158" t="s">
        <v>76</v>
      </c>
      <c r="AH99" s="158" t="s">
        <v>60</v>
      </c>
      <c r="AI99" s="158">
        <v>30</v>
      </c>
      <c r="AJ99" s="158" t="s">
        <v>61</v>
      </c>
      <c r="AK99" s="158">
        <v>100</v>
      </c>
      <c r="AL99" s="158">
        <v>100</v>
      </c>
      <c r="AM99" s="158"/>
      <c r="AN99" s="158">
        <v>36</v>
      </c>
      <c r="AO99" s="158">
        <v>121</v>
      </c>
      <c r="AP99" s="4" t="s">
        <v>717</v>
      </c>
      <c r="AQ99" s="1" t="s">
        <v>334</v>
      </c>
      <c r="BB99" t="s">
        <v>718</v>
      </c>
      <c r="BE99" t="s">
        <v>687</v>
      </c>
    </row>
    <row r="100" spans="1:57" x14ac:dyDescent="0.25">
      <c r="A100" s="159" t="s">
        <v>80</v>
      </c>
      <c r="B100" s="151" t="s">
        <v>337</v>
      </c>
      <c r="C100" s="210" t="s">
        <v>338</v>
      </c>
      <c r="D100" s="210" t="s">
        <v>339</v>
      </c>
      <c r="E100" s="153" t="s">
        <v>340</v>
      </c>
      <c r="F100" s="158" t="s">
        <v>85</v>
      </c>
      <c r="G100" s="158" t="s">
        <v>48</v>
      </c>
      <c r="H100" s="158" t="s">
        <v>49</v>
      </c>
      <c r="I100" s="158" t="s">
        <v>203</v>
      </c>
      <c r="J100" s="158">
        <v>16</v>
      </c>
      <c r="K100" s="158">
        <v>16</v>
      </c>
      <c r="L100" s="158" t="s">
        <v>719</v>
      </c>
      <c r="M100" s="158" t="s">
        <v>52</v>
      </c>
      <c r="N100" s="158">
        <v>9.2799999999999994</v>
      </c>
      <c r="O100" s="158" t="s">
        <v>55</v>
      </c>
      <c r="P100" s="158" t="s">
        <v>53</v>
      </c>
      <c r="Q100" s="158">
        <v>9.2799999999999994</v>
      </c>
      <c r="R100" s="158" t="s">
        <v>55</v>
      </c>
      <c r="S100" s="158">
        <v>12.49</v>
      </c>
      <c r="T100" s="158" t="s">
        <v>55</v>
      </c>
      <c r="U100" t="s">
        <v>54</v>
      </c>
      <c r="V100" s="158">
        <v>12.49</v>
      </c>
      <c r="W100" s="158" t="s">
        <v>55</v>
      </c>
      <c r="X100" s="4">
        <f t="shared" si="16"/>
        <v>1.3459051724137931</v>
      </c>
      <c r="Y100" s="158" t="s">
        <v>55</v>
      </c>
      <c r="Z100" s="158">
        <v>21.5</v>
      </c>
      <c r="AA100" s="158" t="s">
        <v>56</v>
      </c>
      <c r="AB100" s="158">
        <v>7</v>
      </c>
      <c r="AC100" t="s">
        <v>720</v>
      </c>
      <c r="AD100" s="158" t="s">
        <v>721</v>
      </c>
      <c r="AE100" s="158" t="s">
        <v>58</v>
      </c>
      <c r="AF100" s="158" t="s">
        <v>58</v>
      </c>
      <c r="AG100" s="158" t="s">
        <v>76</v>
      </c>
      <c r="AH100" s="158" t="s">
        <v>58</v>
      </c>
      <c r="AI100" s="158" t="s">
        <v>77</v>
      </c>
      <c r="AJ100" s="158" t="s">
        <v>76</v>
      </c>
      <c r="AK100" s="158">
        <v>125</v>
      </c>
      <c r="AL100" s="158">
        <v>125</v>
      </c>
      <c r="AM100" s="158"/>
      <c r="AN100" s="158">
        <v>43</v>
      </c>
      <c r="AO100" s="158">
        <v>-5</v>
      </c>
      <c r="AP100" s="158" t="s">
        <v>722</v>
      </c>
      <c r="AQ100" s="1" t="s">
        <v>345</v>
      </c>
    </row>
    <row r="101" spans="1:57" x14ac:dyDescent="0.25">
      <c r="A101" s="159" t="s">
        <v>80</v>
      </c>
      <c r="B101" s="151" t="s">
        <v>337</v>
      </c>
      <c r="C101" s="210" t="s">
        <v>338</v>
      </c>
      <c r="D101" s="210" t="s">
        <v>339</v>
      </c>
      <c r="E101" s="153" t="s">
        <v>340</v>
      </c>
      <c r="F101" s="158" t="s">
        <v>85</v>
      </c>
      <c r="G101" s="158" t="s">
        <v>48</v>
      </c>
      <c r="H101" s="158" t="s">
        <v>49</v>
      </c>
      <c r="I101" s="158" t="s">
        <v>203</v>
      </c>
      <c r="J101" s="158">
        <v>6</v>
      </c>
      <c r="K101" s="158">
        <v>16</v>
      </c>
      <c r="L101" s="158" t="s">
        <v>719</v>
      </c>
      <c r="M101" s="158" t="s">
        <v>52</v>
      </c>
      <c r="N101" s="158">
        <v>19.809999999999999</v>
      </c>
      <c r="O101" s="158" t="s">
        <v>55</v>
      </c>
      <c r="P101" s="158" t="s">
        <v>53</v>
      </c>
      <c r="Q101" s="158">
        <v>19.809999999999999</v>
      </c>
      <c r="R101" s="158" t="s">
        <v>55</v>
      </c>
      <c r="S101" s="158">
        <v>19.399999999999999</v>
      </c>
      <c r="T101" s="158" t="s">
        <v>55</v>
      </c>
      <c r="U101" t="s">
        <v>54</v>
      </c>
      <c r="V101" s="158">
        <v>19.399999999999999</v>
      </c>
      <c r="W101" s="158" t="s">
        <v>55</v>
      </c>
      <c r="X101" s="4">
        <f t="shared" si="16"/>
        <v>0.97930338213023727</v>
      </c>
      <c r="Y101" s="158" t="s">
        <v>55</v>
      </c>
      <c r="Z101" s="158">
        <v>21.5</v>
      </c>
      <c r="AA101" s="158" t="s">
        <v>56</v>
      </c>
      <c r="AB101" s="158">
        <v>7</v>
      </c>
      <c r="AC101" t="s">
        <v>720</v>
      </c>
      <c r="AD101" s="158" t="s">
        <v>721</v>
      </c>
      <c r="AE101" s="158" t="s">
        <v>58</v>
      </c>
      <c r="AF101" s="158" t="s">
        <v>58</v>
      </c>
      <c r="AG101" s="158" t="s">
        <v>76</v>
      </c>
      <c r="AH101" s="158" t="s">
        <v>58</v>
      </c>
      <c r="AI101" s="158" t="s">
        <v>77</v>
      </c>
      <c r="AJ101" s="158" t="s">
        <v>76</v>
      </c>
      <c r="AK101" s="158">
        <v>125</v>
      </c>
      <c r="AL101" s="158">
        <v>125</v>
      </c>
      <c r="AM101" s="158"/>
      <c r="AN101" s="158">
        <v>43</v>
      </c>
      <c r="AO101" s="158">
        <v>-5</v>
      </c>
      <c r="AP101" s="158" t="s">
        <v>722</v>
      </c>
      <c r="AQ101" s="1" t="s">
        <v>345</v>
      </c>
    </row>
    <row r="102" spans="1:57" x14ac:dyDescent="0.25">
      <c r="A102" s="159" t="s">
        <v>80</v>
      </c>
      <c r="B102" s="151" t="s">
        <v>337</v>
      </c>
      <c r="C102" s="210" t="s">
        <v>338</v>
      </c>
      <c r="D102" s="210" t="s">
        <v>339</v>
      </c>
      <c r="E102" s="153" t="s">
        <v>340</v>
      </c>
      <c r="F102" s="158" t="s">
        <v>85</v>
      </c>
      <c r="G102" s="158" t="s">
        <v>48</v>
      </c>
      <c r="H102" s="158" t="s">
        <v>49</v>
      </c>
      <c r="I102" s="158" t="s">
        <v>203</v>
      </c>
      <c r="J102" s="158">
        <v>16</v>
      </c>
      <c r="K102" s="158">
        <v>16</v>
      </c>
      <c r="L102" s="4" t="s">
        <v>723</v>
      </c>
      <c r="M102" s="181" t="s">
        <v>242</v>
      </c>
      <c r="N102" s="158" t="s">
        <v>55</v>
      </c>
      <c r="O102" s="158" t="s">
        <v>55</v>
      </c>
      <c r="P102" s="158" t="s">
        <v>55</v>
      </c>
      <c r="Q102" s="158" t="s">
        <v>55</v>
      </c>
      <c r="R102" s="158" t="s">
        <v>55</v>
      </c>
      <c r="S102" s="158" t="s">
        <v>55</v>
      </c>
      <c r="T102" s="158" t="s">
        <v>55</v>
      </c>
      <c r="U102" t="s">
        <v>54</v>
      </c>
      <c r="V102" s="158" t="s">
        <v>55</v>
      </c>
      <c r="W102" s="158" t="s">
        <v>55</v>
      </c>
      <c r="X102" s="158">
        <v>0.55000000000000004</v>
      </c>
      <c r="Y102" s="158" t="s">
        <v>55</v>
      </c>
      <c r="Z102" s="158">
        <v>21.5</v>
      </c>
      <c r="AA102" s="158" t="s">
        <v>56</v>
      </c>
      <c r="AB102" s="158">
        <v>7</v>
      </c>
      <c r="AC102" t="s">
        <v>720</v>
      </c>
      <c r="AD102" s="158" t="s">
        <v>721</v>
      </c>
      <c r="AE102" s="158" t="s">
        <v>58</v>
      </c>
      <c r="AF102" s="158" t="s">
        <v>58</v>
      </c>
      <c r="AG102" s="158" t="s">
        <v>76</v>
      </c>
      <c r="AH102" s="158" t="s">
        <v>58</v>
      </c>
      <c r="AI102" s="158" t="s">
        <v>77</v>
      </c>
      <c r="AJ102" s="158" t="s">
        <v>76</v>
      </c>
      <c r="AK102" s="158">
        <v>125</v>
      </c>
      <c r="AL102" s="158">
        <v>125</v>
      </c>
      <c r="AM102" s="158"/>
      <c r="AN102" s="158">
        <v>43</v>
      </c>
      <c r="AO102" s="158">
        <v>-5</v>
      </c>
      <c r="AP102" s="158" t="s">
        <v>722</v>
      </c>
      <c r="AQ102" s="1" t="s">
        <v>345</v>
      </c>
    </row>
    <row r="103" spans="1:57" x14ac:dyDescent="0.25">
      <c r="A103" s="159" t="s">
        <v>80</v>
      </c>
      <c r="B103" s="151" t="s">
        <v>337</v>
      </c>
      <c r="C103" s="210" t="s">
        <v>338</v>
      </c>
      <c r="D103" s="210" t="s">
        <v>339</v>
      </c>
      <c r="E103" s="153" t="s">
        <v>340</v>
      </c>
      <c r="F103" s="158" t="s">
        <v>85</v>
      </c>
      <c r="G103" s="158" t="s">
        <v>48</v>
      </c>
      <c r="H103" s="158" t="s">
        <v>49</v>
      </c>
      <c r="I103" s="158" t="s">
        <v>203</v>
      </c>
      <c r="J103" s="158">
        <v>16</v>
      </c>
      <c r="K103" s="158">
        <v>16</v>
      </c>
      <c r="L103" s="4" t="s">
        <v>723</v>
      </c>
      <c r="M103" s="181" t="s">
        <v>242</v>
      </c>
      <c r="N103" s="158" t="s">
        <v>55</v>
      </c>
      <c r="O103" s="158" t="s">
        <v>55</v>
      </c>
      <c r="P103" s="158" t="s">
        <v>55</v>
      </c>
      <c r="Q103" s="158" t="s">
        <v>55</v>
      </c>
      <c r="R103" s="158" t="s">
        <v>55</v>
      </c>
      <c r="S103" s="158" t="s">
        <v>55</v>
      </c>
      <c r="T103" s="158" t="s">
        <v>55</v>
      </c>
      <c r="U103" t="s">
        <v>54</v>
      </c>
      <c r="V103" s="158" t="s">
        <v>55</v>
      </c>
      <c r="W103" s="158" t="s">
        <v>55</v>
      </c>
      <c r="X103" s="158">
        <v>1.06</v>
      </c>
      <c r="Y103" s="158" t="s">
        <v>55</v>
      </c>
      <c r="Z103" s="158">
        <v>21.5</v>
      </c>
      <c r="AA103" s="158" t="s">
        <v>56</v>
      </c>
      <c r="AB103" s="158">
        <v>7</v>
      </c>
      <c r="AC103" t="s">
        <v>720</v>
      </c>
      <c r="AD103" s="158" t="s">
        <v>721</v>
      </c>
      <c r="AE103" s="158" t="s">
        <v>58</v>
      </c>
      <c r="AF103" s="158" t="s">
        <v>58</v>
      </c>
      <c r="AG103" s="158" t="s">
        <v>76</v>
      </c>
      <c r="AH103" s="158" t="s">
        <v>58</v>
      </c>
      <c r="AI103" s="158" t="s">
        <v>77</v>
      </c>
      <c r="AJ103" s="158" t="s">
        <v>76</v>
      </c>
      <c r="AK103" s="158">
        <v>125</v>
      </c>
      <c r="AL103" s="158">
        <v>125</v>
      </c>
      <c r="AM103" s="158"/>
      <c r="AN103" s="158">
        <v>43</v>
      </c>
      <c r="AO103" s="158">
        <v>-5</v>
      </c>
      <c r="AP103" s="158" t="s">
        <v>722</v>
      </c>
      <c r="AQ103" s="1" t="s">
        <v>345</v>
      </c>
    </row>
    <row r="104" spans="1:57" x14ac:dyDescent="0.25">
      <c r="A104" s="165" t="s">
        <v>42</v>
      </c>
      <c r="B104" s="166" t="s">
        <v>119</v>
      </c>
      <c r="C104" s="188" t="s">
        <v>225</v>
      </c>
      <c r="D104" s="181" t="s">
        <v>348</v>
      </c>
      <c r="E104" s="38" t="s">
        <v>349</v>
      </c>
      <c r="F104" s="158" t="s">
        <v>73</v>
      </c>
      <c r="G104" s="158" t="s">
        <v>350</v>
      </c>
      <c r="H104" s="158" t="s">
        <v>68</v>
      </c>
      <c r="I104" s="158" t="s">
        <v>203</v>
      </c>
      <c r="J104" s="158">
        <v>15</v>
      </c>
      <c r="K104" s="158">
        <v>15</v>
      </c>
      <c r="L104" s="158" t="s">
        <v>351</v>
      </c>
      <c r="M104" s="181" t="s">
        <v>680</v>
      </c>
      <c r="N104" s="158">
        <v>17.93</v>
      </c>
      <c r="O104" s="158">
        <v>5.76</v>
      </c>
      <c r="P104" s="158" t="s">
        <v>53</v>
      </c>
      <c r="Q104" s="158">
        <f>N104</f>
        <v>17.93</v>
      </c>
      <c r="R104" s="158">
        <f>O104</f>
        <v>5.76</v>
      </c>
      <c r="S104" s="158">
        <v>14.92</v>
      </c>
      <c r="T104" s="158">
        <v>1.6</v>
      </c>
      <c r="U104" s="158" t="s">
        <v>54</v>
      </c>
      <c r="V104" s="158">
        <f>S104</f>
        <v>14.92</v>
      </c>
      <c r="W104" s="158">
        <f>T104</f>
        <v>1.6</v>
      </c>
      <c r="X104" s="158">
        <f>V104/Q104</f>
        <v>0.83212493028443946</v>
      </c>
      <c r="Y104" s="158" t="s">
        <v>55</v>
      </c>
      <c r="Z104" s="158">
        <v>59.15</v>
      </c>
      <c r="AA104" s="158" t="s">
        <v>724</v>
      </c>
      <c r="AB104" s="158">
        <v>12</v>
      </c>
      <c r="AC104" s="158" t="s">
        <v>725</v>
      </c>
      <c r="AD104" s="158" t="s">
        <v>55</v>
      </c>
      <c r="AE104" s="158" t="s">
        <v>58</v>
      </c>
      <c r="AF104" s="158" t="s">
        <v>58</v>
      </c>
      <c r="AG104" s="158" t="s">
        <v>636</v>
      </c>
      <c r="AH104" s="158" t="s">
        <v>58</v>
      </c>
      <c r="AI104" s="158" t="s">
        <v>77</v>
      </c>
      <c r="AJ104" s="158" t="s">
        <v>209</v>
      </c>
      <c r="AK104" s="158">
        <v>125</v>
      </c>
      <c r="AL104" s="158">
        <v>125</v>
      </c>
      <c r="AM104" s="158"/>
      <c r="AN104" s="158">
        <v>43</v>
      </c>
      <c r="AO104" s="158">
        <v>-6</v>
      </c>
      <c r="AP104" s="4" t="s">
        <v>726</v>
      </c>
      <c r="AQ104" s="1" t="s">
        <v>353</v>
      </c>
    </row>
    <row r="105" spans="1:57" x14ac:dyDescent="0.25">
      <c r="A105" s="165" t="s">
        <v>42</v>
      </c>
      <c r="B105" s="166" t="s">
        <v>119</v>
      </c>
      <c r="C105" s="188" t="s">
        <v>225</v>
      </c>
      <c r="D105" s="181" t="s">
        <v>348</v>
      </c>
      <c r="E105" s="38" t="s">
        <v>349</v>
      </c>
      <c r="F105" s="158" t="s">
        <v>73</v>
      </c>
      <c r="G105" s="158" t="s">
        <v>350</v>
      </c>
      <c r="H105" s="158" t="s">
        <v>68</v>
      </c>
      <c r="I105" s="158" t="s">
        <v>203</v>
      </c>
      <c r="J105" s="158">
        <v>15</v>
      </c>
      <c r="K105" s="158">
        <v>15</v>
      </c>
      <c r="L105" s="158" t="s">
        <v>727</v>
      </c>
      <c r="M105" s="181" t="s">
        <v>242</v>
      </c>
      <c r="N105" s="158" t="s">
        <v>55</v>
      </c>
      <c r="O105" s="158" t="s">
        <v>55</v>
      </c>
      <c r="P105" s="158" t="s">
        <v>55</v>
      </c>
      <c r="Q105" s="158" t="s">
        <v>55</v>
      </c>
      <c r="R105" s="158" t="s">
        <v>55</v>
      </c>
      <c r="S105" s="158" t="s">
        <v>55</v>
      </c>
      <c r="T105" s="158" t="s">
        <v>55</v>
      </c>
      <c r="U105" s="158" t="s">
        <v>54</v>
      </c>
      <c r="V105" s="158" t="s">
        <v>55</v>
      </c>
      <c r="W105" s="158" t="s">
        <v>55</v>
      </c>
      <c r="X105" s="158">
        <v>0.3</v>
      </c>
      <c r="Y105" s="158">
        <v>0.01</v>
      </c>
      <c r="Z105" s="158">
        <v>59.15</v>
      </c>
      <c r="AA105" s="158" t="s">
        <v>724</v>
      </c>
      <c r="AB105" s="158">
        <v>12</v>
      </c>
      <c r="AC105" s="158" t="s">
        <v>725</v>
      </c>
      <c r="AD105" s="158" t="s">
        <v>55</v>
      </c>
      <c r="AE105" s="158" t="s">
        <v>58</v>
      </c>
      <c r="AF105" s="158" t="s">
        <v>58</v>
      </c>
      <c r="AG105" s="158" t="s">
        <v>636</v>
      </c>
      <c r="AH105" s="158" t="s">
        <v>58</v>
      </c>
      <c r="AI105" s="158" t="s">
        <v>77</v>
      </c>
      <c r="AJ105" s="158" t="s">
        <v>209</v>
      </c>
      <c r="AK105" s="158">
        <v>125</v>
      </c>
      <c r="AL105" s="158">
        <v>125</v>
      </c>
      <c r="AM105" s="158"/>
      <c r="AN105" s="158">
        <v>43</v>
      </c>
      <c r="AO105" s="158">
        <v>-6</v>
      </c>
      <c r="AP105" s="4" t="s">
        <v>726</v>
      </c>
      <c r="AQ105" s="1" t="s">
        <v>353</v>
      </c>
    </row>
    <row r="106" spans="1:57" x14ac:dyDescent="0.25">
      <c r="A106" s="159" t="s">
        <v>80</v>
      </c>
      <c r="B106" s="160" t="s">
        <v>139</v>
      </c>
      <c r="C106" s="170" t="s">
        <v>354</v>
      </c>
      <c r="D106" s="66" t="s">
        <v>355</v>
      </c>
      <c r="E106" s="46" t="s">
        <v>356</v>
      </c>
      <c r="F106" s="158" t="s">
        <v>97</v>
      </c>
      <c r="G106" s="158" t="s">
        <v>350</v>
      </c>
      <c r="H106" s="158" t="s">
        <v>68</v>
      </c>
      <c r="I106" s="158" t="s">
        <v>203</v>
      </c>
      <c r="J106" s="158">
        <v>15</v>
      </c>
      <c r="K106" s="158">
        <v>15</v>
      </c>
      <c r="L106" s="158" t="s">
        <v>351</v>
      </c>
      <c r="M106" s="181" t="s">
        <v>242</v>
      </c>
      <c r="N106" s="158" t="s">
        <v>55</v>
      </c>
      <c r="O106" s="158" t="s">
        <v>55</v>
      </c>
      <c r="P106" s="158" t="s">
        <v>55</v>
      </c>
      <c r="Q106" s="158" t="s">
        <v>55</v>
      </c>
      <c r="R106" s="158" t="s">
        <v>55</v>
      </c>
      <c r="S106" s="158" t="s">
        <v>55</v>
      </c>
      <c r="T106" s="158" t="s">
        <v>55</v>
      </c>
      <c r="U106" s="158" t="s">
        <v>54</v>
      </c>
      <c r="V106" s="158" t="s">
        <v>55</v>
      </c>
      <c r="W106" s="158" t="s">
        <v>55</v>
      </c>
      <c r="X106" s="158">
        <v>0.8</v>
      </c>
      <c r="Y106" s="158">
        <v>0.06</v>
      </c>
      <c r="Z106" s="158">
        <v>59.15</v>
      </c>
      <c r="AA106" s="158" t="s">
        <v>724</v>
      </c>
      <c r="AB106" s="158">
        <v>12</v>
      </c>
      <c r="AC106" s="158" t="s">
        <v>725</v>
      </c>
      <c r="AD106" s="158" t="s">
        <v>55</v>
      </c>
      <c r="AE106" s="158" t="s">
        <v>58</v>
      </c>
      <c r="AF106" s="158" t="s">
        <v>58</v>
      </c>
      <c r="AG106" s="158" t="s">
        <v>636</v>
      </c>
      <c r="AH106" s="158" t="s">
        <v>58</v>
      </c>
      <c r="AI106" s="158" t="s">
        <v>77</v>
      </c>
      <c r="AJ106" s="158" t="s">
        <v>209</v>
      </c>
      <c r="AK106" s="158">
        <v>125</v>
      </c>
      <c r="AL106" s="158">
        <v>125</v>
      </c>
      <c r="AM106" s="158"/>
      <c r="AN106" s="158">
        <v>43</v>
      </c>
      <c r="AO106" s="158">
        <v>-6</v>
      </c>
      <c r="AP106" s="4" t="s">
        <v>726</v>
      </c>
      <c r="AQ106" s="1" t="s">
        <v>353</v>
      </c>
      <c r="AR106" s="1"/>
      <c r="AS106" s="1"/>
      <c r="AT106" s="1"/>
      <c r="AU106" s="3"/>
    </row>
    <row r="107" spans="1:57" x14ac:dyDescent="0.25">
      <c r="A107" s="159" t="s">
        <v>80</v>
      </c>
      <c r="B107" s="160" t="s">
        <v>139</v>
      </c>
      <c r="C107" s="170" t="s">
        <v>354</v>
      </c>
      <c r="D107" s="66" t="s">
        <v>355</v>
      </c>
      <c r="E107" s="46" t="s">
        <v>356</v>
      </c>
      <c r="F107" s="158" t="s">
        <v>97</v>
      </c>
      <c r="G107" s="158" t="s">
        <v>350</v>
      </c>
      <c r="H107" s="158" t="s">
        <v>68</v>
      </c>
      <c r="I107" s="158" t="s">
        <v>203</v>
      </c>
      <c r="J107" s="158">
        <v>15</v>
      </c>
      <c r="K107" s="158">
        <v>15</v>
      </c>
      <c r="L107" s="158" t="s">
        <v>335</v>
      </c>
      <c r="M107" s="181" t="s">
        <v>242</v>
      </c>
      <c r="N107" s="158" t="s">
        <v>55</v>
      </c>
      <c r="O107" s="158" t="s">
        <v>55</v>
      </c>
      <c r="P107" s="158" t="s">
        <v>55</v>
      </c>
      <c r="Q107" s="158" t="s">
        <v>55</v>
      </c>
      <c r="R107" s="158" t="s">
        <v>55</v>
      </c>
      <c r="S107" s="158" t="s">
        <v>55</v>
      </c>
      <c r="T107" s="158" t="s">
        <v>55</v>
      </c>
      <c r="U107" s="158" t="s">
        <v>54</v>
      </c>
      <c r="V107" s="158" t="s">
        <v>55</v>
      </c>
      <c r="W107" s="158" t="s">
        <v>55</v>
      </c>
      <c r="X107" s="158">
        <v>1.05</v>
      </c>
      <c r="Y107" s="158">
        <v>0.08</v>
      </c>
      <c r="Z107" s="158">
        <v>59.15</v>
      </c>
      <c r="AA107" s="158" t="s">
        <v>724</v>
      </c>
      <c r="AB107" s="158">
        <v>12</v>
      </c>
      <c r="AC107" s="158" t="s">
        <v>725</v>
      </c>
      <c r="AD107" s="158" t="s">
        <v>55</v>
      </c>
      <c r="AE107" s="158" t="s">
        <v>58</v>
      </c>
      <c r="AF107" s="158" t="s">
        <v>58</v>
      </c>
      <c r="AG107" s="158" t="s">
        <v>636</v>
      </c>
      <c r="AH107" s="158" t="s">
        <v>58</v>
      </c>
      <c r="AI107" s="158" t="s">
        <v>77</v>
      </c>
      <c r="AJ107" s="158" t="s">
        <v>209</v>
      </c>
      <c r="AK107" s="158">
        <v>125</v>
      </c>
      <c r="AL107" s="158">
        <v>125</v>
      </c>
      <c r="AM107" s="158"/>
      <c r="AN107" s="158">
        <v>43</v>
      </c>
      <c r="AO107" s="158">
        <v>-6</v>
      </c>
      <c r="AP107" s="4" t="s">
        <v>726</v>
      </c>
      <c r="AQ107" s="1" t="s">
        <v>353</v>
      </c>
    </row>
    <row r="108" spans="1:57" x14ac:dyDescent="0.25">
      <c r="A108" s="159" t="s">
        <v>80</v>
      </c>
      <c r="B108" s="160" t="s">
        <v>139</v>
      </c>
      <c r="C108" s="170" t="s">
        <v>354</v>
      </c>
      <c r="D108" s="66" t="s">
        <v>355</v>
      </c>
      <c r="E108" s="46" t="s">
        <v>356</v>
      </c>
      <c r="F108" s="158" t="s">
        <v>97</v>
      </c>
      <c r="G108" s="158" t="s">
        <v>350</v>
      </c>
      <c r="H108" s="158" t="s">
        <v>68</v>
      </c>
      <c r="I108" s="158" t="s">
        <v>203</v>
      </c>
      <c r="J108" s="158">
        <v>15</v>
      </c>
      <c r="K108" s="158">
        <v>15</v>
      </c>
      <c r="L108" s="158" t="s">
        <v>357</v>
      </c>
      <c r="M108" s="181" t="s">
        <v>242</v>
      </c>
      <c r="N108" s="158" t="s">
        <v>55</v>
      </c>
      <c r="O108" s="158" t="s">
        <v>55</v>
      </c>
      <c r="P108" s="158" t="s">
        <v>55</v>
      </c>
      <c r="Q108" s="158" t="s">
        <v>55</v>
      </c>
      <c r="R108" s="158" t="s">
        <v>55</v>
      </c>
      <c r="S108" s="158" t="s">
        <v>55</v>
      </c>
      <c r="T108" s="158" t="s">
        <v>55</v>
      </c>
      <c r="U108" s="158" t="s">
        <v>54</v>
      </c>
      <c r="V108" s="158" t="s">
        <v>55</v>
      </c>
      <c r="W108" s="158" t="s">
        <v>55</v>
      </c>
      <c r="X108" s="158">
        <v>0.94</v>
      </c>
      <c r="Y108" s="158">
        <v>0.06</v>
      </c>
      <c r="Z108" s="158">
        <v>59.15</v>
      </c>
      <c r="AA108" s="158" t="s">
        <v>724</v>
      </c>
      <c r="AB108" s="158">
        <v>12</v>
      </c>
      <c r="AC108" s="158" t="s">
        <v>725</v>
      </c>
      <c r="AD108" s="158" t="s">
        <v>55</v>
      </c>
      <c r="AE108" s="158" t="s">
        <v>58</v>
      </c>
      <c r="AF108" s="158" t="s">
        <v>58</v>
      </c>
      <c r="AG108" s="158" t="s">
        <v>636</v>
      </c>
      <c r="AH108" s="158" t="s">
        <v>58</v>
      </c>
      <c r="AI108" s="158" t="s">
        <v>77</v>
      </c>
      <c r="AJ108" s="158" t="s">
        <v>209</v>
      </c>
      <c r="AK108" s="158">
        <v>125</v>
      </c>
      <c r="AL108" s="158">
        <v>125</v>
      </c>
      <c r="AM108" s="158"/>
      <c r="AN108" s="158">
        <v>43</v>
      </c>
      <c r="AO108" s="158">
        <v>-6</v>
      </c>
      <c r="AP108" s="4" t="s">
        <v>726</v>
      </c>
      <c r="AQ108" s="1" t="s">
        <v>353</v>
      </c>
    </row>
    <row r="109" spans="1:57" x14ac:dyDescent="0.25">
      <c r="A109" s="172" t="s">
        <v>109</v>
      </c>
      <c r="B109" s="173" t="s">
        <v>147</v>
      </c>
      <c r="C109" s="163" t="s">
        <v>151</v>
      </c>
      <c r="D109" s="176" t="s">
        <v>152</v>
      </c>
      <c r="E109" s="156" t="s">
        <v>358</v>
      </c>
      <c r="F109" s="158" t="s">
        <v>85</v>
      </c>
      <c r="G109" s="158" t="s">
        <v>350</v>
      </c>
      <c r="H109" s="158" t="s">
        <v>68</v>
      </c>
      <c r="I109" s="158" t="s">
        <v>203</v>
      </c>
      <c r="J109" s="158">
        <v>15</v>
      </c>
      <c r="K109" s="158">
        <v>15</v>
      </c>
      <c r="L109" s="158" t="s">
        <v>728</v>
      </c>
      <c r="M109" s="181" t="s">
        <v>242</v>
      </c>
      <c r="N109" s="158" t="s">
        <v>55</v>
      </c>
      <c r="O109" s="158" t="s">
        <v>55</v>
      </c>
      <c r="P109" s="158" t="s">
        <v>729</v>
      </c>
      <c r="Q109" s="158" t="s">
        <v>55</v>
      </c>
      <c r="R109" s="158" t="s">
        <v>55</v>
      </c>
      <c r="S109" s="158" t="s">
        <v>55</v>
      </c>
      <c r="T109" s="158" t="s">
        <v>55</v>
      </c>
      <c r="U109" s="158" t="s">
        <v>54</v>
      </c>
      <c r="V109" s="158" t="s">
        <v>55</v>
      </c>
      <c r="W109" s="158" t="s">
        <v>55</v>
      </c>
      <c r="X109" s="158">
        <v>3.67</v>
      </c>
      <c r="Y109" s="158">
        <v>0.13</v>
      </c>
      <c r="Z109" s="158">
        <v>59.15</v>
      </c>
      <c r="AA109" s="158" t="s">
        <v>724</v>
      </c>
      <c r="AB109" s="158">
        <v>12</v>
      </c>
      <c r="AC109" s="158" t="s">
        <v>725</v>
      </c>
      <c r="AD109" s="158" t="s">
        <v>55</v>
      </c>
      <c r="AE109" s="158" t="s">
        <v>58</v>
      </c>
      <c r="AF109" s="158" t="s">
        <v>58</v>
      </c>
      <c r="AG109" s="158" t="s">
        <v>636</v>
      </c>
      <c r="AH109" s="158" t="s">
        <v>58</v>
      </c>
      <c r="AI109" s="158" t="s">
        <v>77</v>
      </c>
      <c r="AJ109" s="158" t="s">
        <v>209</v>
      </c>
      <c r="AK109" s="158">
        <v>125</v>
      </c>
      <c r="AL109" s="158">
        <v>125</v>
      </c>
      <c r="AM109" s="158"/>
      <c r="AN109" s="158">
        <v>43</v>
      </c>
      <c r="AO109" s="158">
        <v>-6</v>
      </c>
      <c r="AP109" s="4" t="s">
        <v>726</v>
      </c>
      <c r="AQ109" s="1" t="s">
        <v>353</v>
      </c>
    </row>
    <row r="110" spans="1:57" x14ac:dyDescent="0.25">
      <c r="A110" s="172" t="s">
        <v>109</v>
      </c>
      <c r="B110" s="173" t="s">
        <v>147</v>
      </c>
      <c r="C110" s="163" t="s">
        <v>151</v>
      </c>
      <c r="D110" s="176" t="s">
        <v>152</v>
      </c>
      <c r="E110" s="156" t="s">
        <v>358</v>
      </c>
      <c r="F110" s="158" t="s">
        <v>85</v>
      </c>
      <c r="G110" s="158" t="s">
        <v>350</v>
      </c>
      <c r="H110" s="158" t="s">
        <v>68</v>
      </c>
      <c r="I110" s="158" t="s">
        <v>203</v>
      </c>
      <c r="J110" s="158">
        <v>15</v>
      </c>
      <c r="K110" s="158">
        <v>15</v>
      </c>
      <c r="L110" s="158" t="s">
        <v>351</v>
      </c>
      <c r="M110" s="181" t="s">
        <v>242</v>
      </c>
      <c r="N110" s="158" t="s">
        <v>55</v>
      </c>
      <c r="O110" s="158" t="s">
        <v>55</v>
      </c>
      <c r="P110" s="158" t="s">
        <v>729</v>
      </c>
      <c r="Q110" s="158" t="s">
        <v>55</v>
      </c>
      <c r="R110" s="158" t="s">
        <v>55</v>
      </c>
      <c r="S110" s="158" t="s">
        <v>55</v>
      </c>
      <c r="T110" s="158" t="s">
        <v>55</v>
      </c>
      <c r="U110" s="158" t="s">
        <v>54</v>
      </c>
      <c r="V110" s="158" t="s">
        <v>55</v>
      </c>
      <c r="W110" s="158" t="s">
        <v>55</v>
      </c>
      <c r="X110" s="158">
        <v>2.23</v>
      </c>
      <c r="Y110" s="158">
        <v>0.09</v>
      </c>
      <c r="Z110" s="158">
        <v>59.15</v>
      </c>
      <c r="AA110" s="158" t="s">
        <v>724</v>
      </c>
      <c r="AB110" s="158">
        <v>12</v>
      </c>
      <c r="AC110" s="158" t="s">
        <v>725</v>
      </c>
      <c r="AD110" s="158" t="s">
        <v>55</v>
      </c>
      <c r="AE110" s="158" t="s">
        <v>58</v>
      </c>
      <c r="AF110" s="158" t="s">
        <v>58</v>
      </c>
      <c r="AG110" s="158" t="s">
        <v>636</v>
      </c>
      <c r="AH110" s="158" t="s">
        <v>58</v>
      </c>
      <c r="AI110" s="158" t="s">
        <v>77</v>
      </c>
      <c r="AJ110" s="158" t="s">
        <v>209</v>
      </c>
      <c r="AK110" s="158">
        <v>125</v>
      </c>
      <c r="AL110" s="158">
        <v>125</v>
      </c>
      <c r="AM110" s="158"/>
      <c r="AN110" s="158">
        <v>43</v>
      </c>
      <c r="AO110" s="158">
        <v>-6</v>
      </c>
      <c r="AP110" s="4" t="s">
        <v>726</v>
      </c>
      <c r="AQ110" s="1" t="s">
        <v>353</v>
      </c>
    </row>
    <row r="111" spans="1:57" x14ac:dyDescent="0.25">
      <c r="A111" s="159" t="s">
        <v>80</v>
      </c>
      <c r="B111" s="193" t="s">
        <v>114</v>
      </c>
      <c r="C111" s="168" t="s">
        <v>384</v>
      </c>
      <c r="D111" s="211" t="s">
        <v>385</v>
      </c>
      <c r="E111" s="132" t="s">
        <v>386</v>
      </c>
      <c r="F111" s="158" t="s">
        <v>118</v>
      </c>
      <c r="G111" s="158" t="s">
        <v>324</v>
      </c>
      <c r="H111" s="158" t="s">
        <v>49</v>
      </c>
      <c r="I111" s="158" t="s">
        <v>387</v>
      </c>
      <c r="J111" s="158">
        <v>12</v>
      </c>
      <c r="K111" s="158">
        <v>12</v>
      </c>
      <c r="L111" s="158"/>
      <c r="M111" s="158" t="s">
        <v>52</v>
      </c>
      <c r="N111" s="158">
        <v>3.43</v>
      </c>
      <c r="O111" s="158">
        <v>2.46</v>
      </c>
      <c r="P111" s="158" t="s">
        <v>53</v>
      </c>
      <c r="Q111" s="158">
        <f t="shared" ref="Q111:Q123" si="17">N111</f>
        <v>3.43</v>
      </c>
      <c r="R111" s="158">
        <f t="shared" ref="R111:R123" si="18">O111</f>
        <v>2.46</v>
      </c>
      <c r="S111" s="131">
        <v>2.0699999999999998</v>
      </c>
      <c r="T111" s="158">
        <v>0.32</v>
      </c>
      <c r="U111" s="158" t="s">
        <v>54</v>
      </c>
      <c r="V111" s="158">
        <f t="shared" ref="V111:W117" si="19">S111</f>
        <v>2.0699999999999998</v>
      </c>
      <c r="W111" s="158">
        <f t="shared" si="19"/>
        <v>0.32</v>
      </c>
      <c r="X111" s="158">
        <f t="shared" ref="X111:X150" si="20">V111/Q111</f>
        <v>0.60349854227405242</v>
      </c>
      <c r="Y111" s="158" t="s">
        <v>55</v>
      </c>
      <c r="Z111" s="158">
        <v>15</v>
      </c>
      <c r="AA111" s="158" t="s">
        <v>56</v>
      </c>
      <c r="AB111" s="158">
        <v>7</v>
      </c>
      <c r="AC111" s="158" t="s">
        <v>388</v>
      </c>
      <c r="AD111" s="158" t="s">
        <v>609</v>
      </c>
      <c r="AE111" s="158" t="s">
        <v>58</v>
      </c>
      <c r="AF111" s="158" t="s">
        <v>58</v>
      </c>
      <c r="AG111" s="158" t="s">
        <v>59</v>
      </c>
      <c r="AH111" s="158" t="s">
        <v>58</v>
      </c>
      <c r="AI111" s="158" t="s">
        <v>293</v>
      </c>
      <c r="AJ111" s="158" t="s">
        <v>389</v>
      </c>
      <c r="AK111" s="158">
        <v>110</v>
      </c>
      <c r="AL111" s="158">
        <v>110</v>
      </c>
      <c r="AM111" s="158"/>
      <c r="AN111" s="158">
        <v>-35</v>
      </c>
      <c r="AO111" s="158">
        <v>170</v>
      </c>
      <c r="AP111" s="4" t="s">
        <v>390</v>
      </c>
      <c r="AQ111" s="1" t="s">
        <v>391</v>
      </c>
    </row>
    <row r="112" spans="1:57" x14ac:dyDescent="0.25">
      <c r="A112" s="159" t="s">
        <v>80</v>
      </c>
      <c r="B112" s="201" t="s">
        <v>392</v>
      </c>
      <c r="C112" s="164" t="s">
        <v>55</v>
      </c>
      <c r="D112" s="164" t="s">
        <v>55</v>
      </c>
      <c r="E112" s="133" t="s">
        <v>393</v>
      </c>
      <c r="F112" s="158" t="s">
        <v>394</v>
      </c>
      <c r="G112" s="158" t="s">
        <v>324</v>
      </c>
      <c r="H112" s="158" t="s">
        <v>49</v>
      </c>
      <c r="I112" s="158" t="s">
        <v>387</v>
      </c>
      <c r="J112" s="158">
        <v>12</v>
      </c>
      <c r="K112" s="158">
        <v>12</v>
      </c>
      <c r="L112" s="158"/>
      <c r="M112" s="158" t="s">
        <v>52</v>
      </c>
      <c r="N112" s="158">
        <v>4.5999999999999996</v>
      </c>
      <c r="O112" s="158">
        <v>5.58</v>
      </c>
      <c r="P112" s="158" t="s">
        <v>53</v>
      </c>
      <c r="Q112" s="158">
        <f t="shared" si="17"/>
        <v>4.5999999999999996</v>
      </c>
      <c r="R112" s="158">
        <f t="shared" si="18"/>
        <v>5.58</v>
      </c>
      <c r="S112" s="131">
        <v>0.57999999999999996</v>
      </c>
      <c r="T112" s="158">
        <v>0.17</v>
      </c>
      <c r="U112" s="158" t="s">
        <v>54</v>
      </c>
      <c r="V112" s="158">
        <f t="shared" si="19"/>
        <v>0.57999999999999996</v>
      </c>
      <c r="W112" s="158">
        <f t="shared" si="19"/>
        <v>0.17</v>
      </c>
      <c r="X112" s="158">
        <f t="shared" si="20"/>
        <v>0.12608695652173912</v>
      </c>
      <c r="Y112" s="158" t="s">
        <v>55</v>
      </c>
      <c r="Z112" s="158">
        <v>15</v>
      </c>
      <c r="AA112" s="158" t="s">
        <v>56</v>
      </c>
      <c r="AB112" s="158">
        <v>7</v>
      </c>
      <c r="AC112" s="158" t="s">
        <v>388</v>
      </c>
      <c r="AD112" s="158" t="s">
        <v>609</v>
      </c>
      <c r="AE112" s="158" t="s">
        <v>58</v>
      </c>
      <c r="AF112" s="158" t="s">
        <v>58</v>
      </c>
      <c r="AG112" s="158" t="s">
        <v>59</v>
      </c>
      <c r="AH112" s="158" t="s">
        <v>58</v>
      </c>
      <c r="AI112" s="158" t="s">
        <v>293</v>
      </c>
      <c r="AJ112" s="158" t="s">
        <v>389</v>
      </c>
      <c r="AK112" s="158">
        <v>110</v>
      </c>
      <c r="AL112" s="158">
        <v>110</v>
      </c>
      <c r="AM112" s="158"/>
      <c r="AN112" s="158">
        <v>-35</v>
      </c>
      <c r="AO112" s="158">
        <v>170</v>
      </c>
      <c r="AP112" s="4" t="s">
        <v>390</v>
      </c>
      <c r="AQ112" s="1" t="s">
        <v>391</v>
      </c>
    </row>
    <row r="113" spans="1:47" x14ac:dyDescent="0.25">
      <c r="A113" s="172" t="s">
        <v>109</v>
      </c>
      <c r="B113" s="173" t="s">
        <v>147</v>
      </c>
      <c r="C113" s="163" t="s">
        <v>151</v>
      </c>
      <c r="D113" s="176" t="s">
        <v>152</v>
      </c>
      <c r="E113" s="103" t="s">
        <v>325</v>
      </c>
      <c r="F113" s="158" t="s">
        <v>85</v>
      </c>
      <c r="G113" s="158" t="s">
        <v>86</v>
      </c>
      <c r="H113" s="158" t="s">
        <v>49</v>
      </c>
      <c r="I113" s="158" t="s">
        <v>55</v>
      </c>
      <c r="J113" s="158" t="s">
        <v>401</v>
      </c>
      <c r="K113" s="158">
        <v>13</v>
      </c>
      <c r="L113" s="158"/>
      <c r="M113" s="158" t="s">
        <v>52</v>
      </c>
      <c r="N113" s="158">
        <v>2.9</v>
      </c>
      <c r="O113" s="158">
        <v>2.7</v>
      </c>
      <c r="P113" s="158" t="s">
        <v>53</v>
      </c>
      <c r="Q113" s="158">
        <f t="shared" si="17"/>
        <v>2.9</v>
      </c>
      <c r="R113" s="158">
        <f t="shared" si="18"/>
        <v>2.7</v>
      </c>
      <c r="S113" s="158">
        <v>39.200000000000003</v>
      </c>
      <c r="T113" s="158">
        <v>7.45</v>
      </c>
      <c r="U113" s="158" t="s">
        <v>54</v>
      </c>
      <c r="V113" s="158">
        <f t="shared" si="19"/>
        <v>39.200000000000003</v>
      </c>
      <c r="W113" s="158">
        <f t="shared" si="19"/>
        <v>7.45</v>
      </c>
      <c r="X113" s="158">
        <f t="shared" si="20"/>
        <v>13.517241379310347</v>
      </c>
      <c r="Y113" s="158" t="s">
        <v>55</v>
      </c>
      <c r="Z113" s="158">
        <v>40</v>
      </c>
      <c r="AA113" s="158" t="s">
        <v>730</v>
      </c>
      <c r="AB113" s="158">
        <v>5</v>
      </c>
      <c r="AC113" s="158" t="s">
        <v>731</v>
      </c>
      <c r="AD113" s="158" t="s">
        <v>55</v>
      </c>
      <c r="AE113" s="158" t="s">
        <v>58</v>
      </c>
      <c r="AF113" s="158" t="s">
        <v>58</v>
      </c>
      <c r="AG113" s="158" t="s">
        <v>732</v>
      </c>
      <c r="AH113" s="158" t="s">
        <v>60</v>
      </c>
      <c r="AI113" s="158" t="s">
        <v>175</v>
      </c>
      <c r="AJ113" s="158" t="s">
        <v>174</v>
      </c>
      <c r="AK113" s="158">
        <v>400</v>
      </c>
      <c r="AL113" s="158">
        <v>400</v>
      </c>
      <c r="AM113" s="158"/>
      <c r="AN113" s="158">
        <v>45</v>
      </c>
      <c r="AO113" s="158">
        <v>-124</v>
      </c>
      <c r="AP113" s="158" t="s">
        <v>402</v>
      </c>
      <c r="AQ113" s="1" t="s">
        <v>403</v>
      </c>
    </row>
    <row r="114" spans="1:47" x14ac:dyDescent="0.25">
      <c r="A114" s="172" t="s">
        <v>109</v>
      </c>
      <c r="B114" s="173" t="s">
        <v>147</v>
      </c>
      <c r="C114" s="163" t="s">
        <v>151</v>
      </c>
      <c r="D114" s="176" t="s">
        <v>152</v>
      </c>
      <c r="E114" s="103" t="s">
        <v>325</v>
      </c>
      <c r="F114" s="158" t="s">
        <v>85</v>
      </c>
      <c r="G114" s="158" t="s">
        <v>86</v>
      </c>
      <c r="H114" s="158" t="s">
        <v>49</v>
      </c>
      <c r="I114" s="158" t="s">
        <v>55</v>
      </c>
      <c r="J114" s="158" t="s">
        <v>401</v>
      </c>
      <c r="K114" s="158">
        <v>13</v>
      </c>
      <c r="L114" s="158"/>
      <c r="M114" s="158" t="s">
        <v>52</v>
      </c>
      <c r="N114" s="158">
        <v>9.3000000000000007</v>
      </c>
      <c r="O114" s="158">
        <v>2</v>
      </c>
      <c r="P114" s="158" t="s">
        <v>53</v>
      </c>
      <c r="Q114" s="158">
        <f t="shared" si="17"/>
        <v>9.3000000000000007</v>
      </c>
      <c r="R114" s="158">
        <f t="shared" si="18"/>
        <v>2</v>
      </c>
      <c r="S114" s="158">
        <v>188</v>
      </c>
      <c r="T114" s="158">
        <v>12.9</v>
      </c>
      <c r="U114" s="158" t="s">
        <v>54</v>
      </c>
      <c r="V114" s="158">
        <f t="shared" si="19"/>
        <v>188</v>
      </c>
      <c r="W114" s="158">
        <f t="shared" si="19"/>
        <v>12.9</v>
      </c>
      <c r="X114" s="158">
        <f t="shared" si="20"/>
        <v>20.21505376344086</v>
      </c>
      <c r="Y114" s="158" t="s">
        <v>55</v>
      </c>
      <c r="Z114" s="158">
        <v>40</v>
      </c>
      <c r="AA114" t="s">
        <v>730</v>
      </c>
      <c r="AB114" s="158">
        <v>5</v>
      </c>
      <c r="AC114" t="s">
        <v>731</v>
      </c>
      <c r="AD114" s="158" t="s">
        <v>55</v>
      </c>
      <c r="AE114" s="158" t="s">
        <v>58</v>
      </c>
      <c r="AF114" s="158" t="s">
        <v>58</v>
      </c>
      <c r="AG114" s="158" t="s">
        <v>732</v>
      </c>
      <c r="AH114" t="s">
        <v>60</v>
      </c>
      <c r="AI114" t="s">
        <v>175</v>
      </c>
      <c r="AJ114" t="s">
        <v>174</v>
      </c>
      <c r="AK114" s="158">
        <v>400</v>
      </c>
      <c r="AL114" s="158">
        <v>400</v>
      </c>
      <c r="AM114" s="158"/>
      <c r="AN114" s="158">
        <v>45</v>
      </c>
      <c r="AO114" s="158">
        <v>-124</v>
      </c>
      <c r="AP114" s="158" t="s">
        <v>402</v>
      </c>
      <c r="AQ114" s="1" t="s">
        <v>403</v>
      </c>
    </row>
    <row r="115" spans="1:47" x14ac:dyDescent="0.25">
      <c r="A115" s="172" t="s">
        <v>109</v>
      </c>
      <c r="B115" s="173" t="s">
        <v>147</v>
      </c>
      <c r="C115" s="163" t="s">
        <v>151</v>
      </c>
      <c r="D115" s="176" t="s">
        <v>152</v>
      </c>
      <c r="E115" s="103" t="s">
        <v>325</v>
      </c>
      <c r="F115" s="158" t="s">
        <v>85</v>
      </c>
      <c r="G115" s="158" t="s">
        <v>86</v>
      </c>
      <c r="H115" s="158" t="s">
        <v>49</v>
      </c>
      <c r="I115" s="158" t="s">
        <v>55</v>
      </c>
      <c r="J115" s="158" t="s">
        <v>401</v>
      </c>
      <c r="K115" s="158">
        <v>13</v>
      </c>
      <c r="L115" s="158"/>
      <c r="M115" s="158" t="s">
        <v>52</v>
      </c>
      <c r="N115" s="158">
        <v>13.4</v>
      </c>
      <c r="O115" s="158">
        <v>7.35</v>
      </c>
      <c r="P115" s="158" t="s">
        <v>53</v>
      </c>
      <c r="Q115" s="158">
        <f t="shared" si="17"/>
        <v>13.4</v>
      </c>
      <c r="R115" s="158">
        <f t="shared" si="18"/>
        <v>7.35</v>
      </c>
      <c r="S115" s="158">
        <v>188</v>
      </c>
      <c r="T115" s="158">
        <v>30.3</v>
      </c>
      <c r="U115" s="158" t="s">
        <v>54</v>
      </c>
      <c r="V115" s="158">
        <f t="shared" si="19"/>
        <v>188</v>
      </c>
      <c r="W115" s="158">
        <f t="shared" si="19"/>
        <v>30.3</v>
      </c>
      <c r="X115" s="158">
        <f t="shared" si="20"/>
        <v>14.029850746268655</v>
      </c>
      <c r="Y115" s="158" t="s">
        <v>55</v>
      </c>
      <c r="Z115" s="158">
        <v>40</v>
      </c>
      <c r="AA115" t="s">
        <v>730</v>
      </c>
      <c r="AB115" s="158">
        <v>5</v>
      </c>
      <c r="AC115" t="s">
        <v>731</v>
      </c>
      <c r="AD115" s="158" t="s">
        <v>55</v>
      </c>
      <c r="AE115" s="158" t="s">
        <v>58</v>
      </c>
      <c r="AF115" s="158" t="s">
        <v>58</v>
      </c>
      <c r="AG115" s="158" t="s">
        <v>732</v>
      </c>
      <c r="AH115" t="s">
        <v>60</v>
      </c>
      <c r="AI115" t="s">
        <v>175</v>
      </c>
      <c r="AJ115" t="s">
        <v>174</v>
      </c>
      <c r="AK115" s="158">
        <v>400</v>
      </c>
      <c r="AL115" s="158">
        <v>400</v>
      </c>
      <c r="AM115" s="158"/>
      <c r="AN115" s="158">
        <v>45</v>
      </c>
      <c r="AO115" s="158">
        <v>-124</v>
      </c>
      <c r="AP115" s="158" t="s">
        <v>402</v>
      </c>
      <c r="AQ115" s="1" t="s">
        <v>403</v>
      </c>
    </row>
    <row r="116" spans="1:47" x14ac:dyDescent="0.25">
      <c r="A116" s="165" t="s">
        <v>42</v>
      </c>
      <c r="B116" s="182" t="s">
        <v>69</v>
      </c>
      <c r="C116" s="183" t="s">
        <v>178</v>
      </c>
      <c r="D116" s="181" t="s">
        <v>287</v>
      </c>
      <c r="E116" s="122" t="s">
        <v>404</v>
      </c>
      <c r="F116" s="158" t="s">
        <v>73</v>
      </c>
      <c r="G116" s="158" t="s">
        <v>86</v>
      </c>
      <c r="H116" s="158" t="s">
        <v>68</v>
      </c>
      <c r="I116" s="158" t="s">
        <v>87</v>
      </c>
      <c r="J116" s="158">
        <v>24</v>
      </c>
      <c r="K116" s="158">
        <v>24</v>
      </c>
      <c r="L116" s="158"/>
      <c r="M116" s="158" t="s">
        <v>52</v>
      </c>
      <c r="N116" s="158">
        <v>9.2899999999999991</v>
      </c>
      <c r="O116" s="158">
        <v>2.81</v>
      </c>
      <c r="P116" s="158" t="s">
        <v>53</v>
      </c>
      <c r="Q116" s="158">
        <f t="shared" si="17"/>
        <v>9.2899999999999991</v>
      </c>
      <c r="R116" s="158">
        <f t="shared" si="18"/>
        <v>2.81</v>
      </c>
      <c r="S116" s="158">
        <v>22.3</v>
      </c>
      <c r="T116" s="158">
        <v>2.2999999999999998</v>
      </c>
      <c r="U116" s="158" t="s">
        <v>54</v>
      </c>
      <c r="V116" s="158">
        <f t="shared" si="19"/>
        <v>22.3</v>
      </c>
      <c r="W116" s="158">
        <f t="shared" si="19"/>
        <v>2.2999999999999998</v>
      </c>
      <c r="X116" s="158">
        <f t="shared" si="20"/>
        <v>2.4004305705059208</v>
      </c>
      <c r="Y116" s="158" t="s">
        <v>55</v>
      </c>
      <c r="Z116" s="158">
        <v>40</v>
      </c>
      <c r="AA116" s="158" t="s">
        <v>56</v>
      </c>
      <c r="AB116" s="158" t="s">
        <v>55</v>
      </c>
      <c r="AC116" s="158" t="s">
        <v>733</v>
      </c>
      <c r="AD116" s="158" t="s">
        <v>619</v>
      </c>
      <c r="AE116" s="158" t="s">
        <v>58</v>
      </c>
      <c r="AF116" s="158" t="s">
        <v>58</v>
      </c>
      <c r="AG116" s="158" t="s">
        <v>59</v>
      </c>
      <c r="AH116" s="158" t="s">
        <v>60</v>
      </c>
      <c r="AI116" s="158">
        <v>4</v>
      </c>
      <c r="AJ116" s="158" t="s">
        <v>61</v>
      </c>
      <c r="AK116" s="158">
        <v>120</v>
      </c>
      <c r="AL116" s="158">
        <v>120</v>
      </c>
      <c r="AM116" s="158"/>
      <c r="AN116" s="158">
        <v>43</v>
      </c>
      <c r="AO116" s="158">
        <v>140</v>
      </c>
      <c r="AP116" s="4" t="s">
        <v>734</v>
      </c>
      <c r="AQ116" s="1" t="s">
        <v>406</v>
      </c>
    </row>
    <row r="117" spans="1:47" x14ac:dyDescent="0.25">
      <c r="A117" s="165" t="s">
        <v>42</v>
      </c>
      <c r="B117" s="182" t="s">
        <v>69</v>
      </c>
      <c r="C117" s="183" t="s">
        <v>178</v>
      </c>
      <c r="D117" s="181" t="s">
        <v>287</v>
      </c>
      <c r="E117" s="122" t="s">
        <v>404</v>
      </c>
      <c r="F117" s="158" t="s">
        <v>73</v>
      </c>
      <c r="G117" s="158" t="s">
        <v>86</v>
      </c>
      <c r="H117" s="158" t="s">
        <v>68</v>
      </c>
      <c r="I117" s="158" t="s">
        <v>87</v>
      </c>
      <c r="J117" s="158">
        <v>24</v>
      </c>
      <c r="K117" s="158">
        <v>24</v>
      </c>
      <c r="L117" s="158"/>
      <c r="M117" s="158" t="s">
        <v>52</v>
      </c>
      <c r="N117" s="158">
        <v>40.4</v>
      </c>
      <c r="O117" s="158">
        <v>15</v>
      </c>
      <c r="P117" s="158" t="s">
        <v>53</v>
      </c>
      <c r="Q117" s="158">
        <f t="shared" si="17"/>
        <v>40.4</v>
      </c>
      <c r="R117" s="158">
        <f t="shared" si="18"/>
        <v>15</v>
      </c>
      <c r="S117" s="158">
        <v>42.7</v>
      </c>
      <c r="T117" s="158">
        <v>10.3</v>
      </c>
      <c r="U117" s="158" t="s">
        <v>54</v>
      </c>
      <c r="V117" s="158">
        <f t="shared" si="19"/>
        <v>42.7</v>
      </c>
      <c r="W117" s="158">
        <f t="shared" si="19"/>
        <v>10.3</v>
      </c>
      <c r="X117" s="158">
        <f t="shared" si="20"/>
        <v>1.056930693069307</v>
      </c>
      <c r="Y117" s="158" t="s">
        <v>55</v>
      </c>
      <c r="Z117" s="158">
        <v>40</v>
      </c>
      <c r="AA117" s="158" t="s">
        <v>56</v>
      </c>
      <c r="AB117" s="158" t="s">
        <v>55</v>
      </c>
      <c r="AC117" s="158" t="s">
        <v>735</v>
      </c>
      <c r="AD117" s="158" t="s">
        <v>619</v>
      </c>
      <c r="AE117" s="158" t="s">
        <v>58</v>
      </c>
      <c r="AF117" s="158" t="s">
        <v>58</v>
      </c>
      <c r="AG117" s="158" t="s">
        <v>59</v>
      </c>
      <c r="AH117" s="158" t="s">
        <v>60</v>
      </c>
      <c r="AI117" s="158">
        <v>4</v>
      </c>
      <c r="AJ117" s="158" t="s">
        <v>61</v>
      </c>
      <c r="AK117" s="158">
        <v>120</v>
      </c>
      <c r="AL117" s="158">
        <v>120</v>
      </c>
      <c r="AM117" s="158"/>
      <c r="AN117" s="158">
        <v>43</v>
      </c>
      <c r="AO117" s="158">
        <v>140</v>
      </c>
      <c r="AP117" s="4" t="s">
        <v>734</v>
      </c>
      <c r="AQ117" s="1" t="s">
        <v>406</v>
      </c>
    </row>
    <row r="118" spans="1:47" x14ac:dyDescent="0.25">
      <c r="A118" s="159" t="s">
        <v>80</v>
      </c>
      <c r="B118" s="162" t="s">
        <v>93</v>
      </c>
      <c r="C118" s="164" t="s">
        <v>416</v>
      </c>
      <c r="D118" s="159" t="s">
        <v>417</v>
      </c>
      <c r="E118" s="123" t="s">
        <v>418</v>
      </c>
      <c r="F118" s="158" t="s">
        <v>97</v>
      </c>
      <c r="G118" s="158" t="s">
        <v>86</v>
      </c>
      <c r="H118" s="158" t="s">
        <v>49</v>
      </c>
      <c r="I118" s="158" t="s">
        <v>207</v>
      </c>
      <c r="J118" s="158">
        <v>12</v>
      </c>
      <c r="K118" s="158">
        <v>12</v>
      </c>
      <c r="L118" s="158"/>
      <c r="M118" s="158" t="s">
        <v>52</v>
      </c>
      <c r="N118" s="158">
        <v>16.170000000000002</v>
      </c>
      <c r="O118" s="158" t="s">
        <v>55</v>
      </c>
      <c r="P118" s="158" t="s">
        <v>53</v>
      </c>
      <c r="Q118" s="158">
        <f t="shared" si="17"/>
        <v>16.170000000000002</v>
      </c>
      <c r="R118" s="158" t="str">
        <f t="shared" si="18"/>
        <v>NA</v>
      </c>
      <c r="S118" s="158">
        <v>0.01</v>
      </c>
      <c r="T118" s="158" t="s">
        <v>55</v>
      </c>
      <c r="U118" s="205" t="s">
        <v>420</v>
      </c>
      <c r="V118" s="158">
        <f>(S118/0.01067)/0.226</f>
        <v>4.1469341715669605</v>
      </c>
      <c r="W118" s="158" t="s">
        <v>55</v>
      </c>
      <c r="X118" s="158">
        <f t="shared" si="20"/>
        <v>0.25645851401156217</v>
      </c>
      <c r="Y118" s="158" t="s">
        <v>55</v>
      </c>
      <c r="Z118" s="158">
        <v>64</v>
      </c>
      <c r="AA118" s="158" t="s">
        <v>56</v>
      </c>
      <c r="AB118" s="158">
        <v>6</v>
      </c>
      <c r="AC118" s="158" t="s">
        <v>421</v>
      </c>
      <c r="AD118" s="158" t="s">
        <v>609</v>
      </c>
      <c r="AE118" s="158" t="s">
        <v>58</v>
      </c>
      <c r="AF118" s="158" t="s">
        <v>58</v>
      </c>
      <c r="AG118" s="158" t="s">
        <v>59</v>
      </c>
      <c r="AH118" s="158" t="s">
        <v>58</v>
      </c>
      <c r="AI118" s="158" t="s">
        <v>77</v>
      </c>
      <c r="AJ118" s="158" t="s">
        <v>209</v>
      </c>
      <c r="AK118" s="158">
        <v>30</v>
      </c>
      <c r="AL118" s="158">
        <v>30</v>
      </c>
      <c r="AM118" s="158"/>
      <c r="AN118" s="158">
        <v>-43</v>
      </c>
      <c r="AO118" s="158">
        <v>147</v>
      </c>
      <c r="AP118" s="4" t="s">
        <v>422</v>
      </c>
      <c r="AQ118" s="8" t="s">
        <v>423</v>
      </c>
    </row>
    <row r="119" spans="1:47" x14ac:dyDescent="0.25">
      <c r="A119" s="159" t="s">
        <v>80</v>
      </c>
      <c r="B119" s="162" t="s">
        <v>93</v>
      </c>
      <c r="C119" s="164" t="s">
        <v>416</v>
      </c>
      <c r="D119" s="159" t="s">
        <v>417</v>
      </c>
      <c r="E119" s="123" t="s">
        <v>418</v>
      </c>
      <c r="F119" s="158" t="s">
        <v>97</v>
      </c>
      <c r="G119" s="158" t="s">
        <v>86</v>
      </c>
      <c r="H119" s="158" t="s">
        <v>49</v>
      </c>
      <c r="I119" s="158" t="s">
        <v>207</v>
      </c>
      <c r="J119" s="158">
        <v>12</v>
      </c>
      <c r="K119" s="158">
        <v>12</v>
      </c>
      <c r="L119" s="158"/>
      <c r="M119" s="158" t="s">
        <v>52</v>
      </c>
      <c r="N119" s="158">
        <v>152.93</v>
      </c>
      <c r="O119" s="158" t="s">
        <v>55</v>
      </c>
      <c r="P119" s="158" t="s">
        <v>53</v>
      </c>
      <c r="Q119" s="158">
        <f t="shared" si="17"/>
        <v>152.93</v>
      </c>
      <c r="R119" s="158" t="str">
        <f t="shared" si="18"/>
        <v>NA</v>
      </c>
      <c r="S119" s="158">
        <v>0.12</v>
      </c>
      <c r="T119" s="158" t="s">
        <v>55</v>
      </c>
      <c r="U119" s="205" t="s">
        <v>420</v>
      </c>
      <c r="V119" s="158">
        <f>(S119/0.01067)/0.226</f>
        <v>49.763210058803523</v>
      </c>
      <c r="W119" s="158" t="s">
        <v>55</v>
      </c>
      <c r="X119" s="158">
        <f t="shared" si="20"/>
        <v>0.32539861412936322</v>
      </c>
      <c r="Y119" s="158" t="s">
        <v>55</v>
      </c>
      <c r="Z119" s="158">
        <v>64</v>
      </c>
      <c r="AA119" s="158" t="s">
        <v>56</v>
      </c>
      <c r="AB119" s="158">
        <v>6</v>
      </c>
      <c r="AC119" s="158" t="s">
        <v>421</v>
      </c>
      <c r="AD119" s="158" t="s">
        <v>609</v>
      </c>
      <c r="AE119" s="158" t="s">
        <v>58</v>
      </c>
      <c r="AF119" s="158" t="s">
        <v>58</v>
      </c>
      <c r="AG119" s="158" t="s">
        <v>59</v>
      </c>
      <c r="AH119" s="158" t="s">
        <v>58</v>
      </c>
      <c r="AI119" s="158" t="s">
        <v>77</v>
      </c>
      <c r="AJ119" s="158" t="s">
        <v>209</v>
      </c>
      <c r="AK119" s="158">
        <v>150</v>
      </c>
      <c r="AL119" s="158">
        <v>150</v>
      </c>
      <c r="AM119" s="158"/>
      <c r="AN119" s="158">
        <v>-43</v>
      </c>
      <c r="AO119" s="158">
        <v>147</v>
      </c>
      <c r="AP119" s="4" t="s">
        <v>422</v>
      </c>
      <c r="AQ119" s="8" t="s">
        <v>423</v>
      </c>
    </row>
    <row r="120" spans="1:47" x14ac:dyDescent="0.25">
      <c r="A120" s="172" t="s">
        <v>109</v>
      </c>
      <c r="B120" s="190" t="s">
        <v>110</v>
      </c>
      <c r="C120" s="163" t="s">
        <v>111</v>
      </c>
      <c r="D120" s="191" t="s">
        <v>112</v>
      </c>
      <c r="E120" s="103" t="s">
        <v>736</v>
      </c>
      <c r="F120" s="158" t="s">
        <v>108</v>
      </c>
      <c r="G120" s="158" t="s">
        <v>86</v>
      </c>
      <c r="H120" s="158" t="s">
        <v>49</v>
      </c>
      <c r="I120" s="158" t="s">
        <v>191</v>
      </c>
      <c r="J120" s="158" t="s">
        <v>77</v>
      </c>
      <c r="K120" s="158" t="s">
        <v>55</v>
      </c>
      <c r="L120" s="158"/>
      <c r="M120" s="158" t="s">
        <v>52</v>
      </c>
      <c r="N120" s="158">
        <v>10</v>
      </c>
      <c r="O120" s="158" t="s">
        <v>55</v>
      </c>
      <c r="P120" s="158" t="s">
        <v>53</v>
      </c>
      <c r="Q120" s="158">
        <f t="shared" si="17"/>
        <v>10</v>
      </c>
      <c r="R120" s="158" t="str">
        <f t="shared" si="18"/>
        <v>NA</v>
      </c>
      <c r="S120" s="158">
        <v>32</v>
      </c>
      <c r="T120" s="158" t="s">
        <v>55</v>
      </c>
      <c r="U120" s="158" t="s">
        <v>54</v>
      </c>
      <c r="V120" s="158">
        <f t="shared" ref="V120:V143" si="21">S120</f>
        <v>32</v>
      </c>
      <c r="W120" s="158" t="str">
        <f t="shared" ref="W120:W143" si="22">T120</f>
        <v>NA</v>
      </c>
      <c r="X120" s="158">
        <f t="shared" si="20"/>
        <v>3.2</v>
      </c>
      <c r="Y120" s="158" t="s">
        <v>55</v>
      </c>
      <c r="Z120" s="158">
        <v>50</v>
      </c>
      <c r="AA120" s="158" t="s">
        <v>56</v>
      </c>
      <c r="AB120" s="158" t="s">
        <v>55</v>
      </c>
      <c r="AC120" s="158" t="s">
        <v>737</v>
      </c>
      <c r="AD120" s="158" t="s">
        <v>609</v>
      </c>
      <c r="AE120" s="158" t="s">
        <v>58</v>
      </c>
      <c r="AF120" s="158" t="s">
        <v>58</v>
      </c>
      <c r="AG120" s="158" t="s">
        <v>59</v>
      </c>
      <c r="AH120" s="158" t="s">
        <v>58</v>
      </c>
      <c r="AI120" s="158" t="s">
        <v>77</v>
      </c>
      <c r="AJ120" s="158" t="s">
        <v>209</v>
      </c>
      <c r="AK120" s="158">
        <v>350</v>
      </c>
      <c r="AL120" s="158">
        <v>350</v>
      </c>
      <c r="AM120" s="158"/>
      <c r="AN120" s="158">
        <v>42</v>
      </c>
      <c r="AO120" s="158">
        <v>-70</v>
      </c>
      <c r="AP120" s="4" t="s">
        <v>738</v>
      </c>
      <c r="AQ120" s="1" t="s">
        <v>739</v>
      </c>
    </row>
    <row r="121" spans="1:47" x14ac:dyDescent="0.25">
      <c r="A121" s="172" t="s">
        <v>109</v>
      </c>
      <c r="B121" s="190" t="s">
        <v>110</v>
      </c>
      <c r="C121" s="163" t="s">
        <v>111</v>
      </c>
      <c r="D121" s="191" t="s">
        <v>112</v>
      </c>
      <c r="E121" s="103" t="s">
        <v>736</v>
      </c>
      <c r="F121" s="158" t="s">
        <v>108</v>
      </c>
      <c r="G121" s="158" t="s">
        <v>86</v>
      </c>
      <c r="H121" s="158" t="s">
        <v>49</v>
      </c>
      <c r="I121" s="158" t="s">
        <v>191</v>
      </c>
      <c r="J121" s="158" t="s">
        <v>77</v>
      </c>
      <c r="K121" s="158" t="s">
        <v>55</v>
      </c>
      <c r="L121" s="158"/>
      <c r="M121" s="158" t="s">
        <v>52</v>
      </c>
      <c r="N121" s="158">
        <v>10</v>
      </c>
      <c r="O121" s="158" t="s">
        <v>55</v>
      </c>
      <c r="P121" s="158" t="s">
        <v>53</v>
      </c>
      <c r="Q121" s="158">
        <f t="shared" si="17"/>
        <v>10</v>
      </c>
      <c r="R121" s="158" t="str">
        <f t="shared" si="18"/>
        <v>NA</v>
      </c>
      <c r="S121" s="158">
        <v>32</v>
      </c>
      <c r="T121" s="158" t="s">
        <v>55</v>
      </c>
      <c r="U121" s="158" t="s">
        <v>54</v>
      </c>
      <c r="V121" s="158">
        <f t="shared" si="21"/>
        <v>32</v>
      </c>
      <c r="W121" s="158" t="str">
        <f t="shared" si="22"/>
        <v>NA</v>
      </c>
      <c r="X121" s="158">
        <f t="shared" si="20"/>
        <v>3.2</v>
      </c>
      <c r="Y121" s="158" t="s">
        <v>55</v>
      </c>
      <c r="Z121" s="158">
        <v>50</v>
      </c>
      <c r="AA121" s="158" t="s">
        <v>56</v>
      </c>
      <c r="AB121" s="158" t="s">
        <v>55</v>
      </c>
      <c r="AC121" s="158" t="s">
        <v>737</v>
      </c>
      <c r="AD121" s="158" t="s">
        <v>609</v>
      </c>
      <c r="AE121" s="158" t="s">
        <v>58</v>
      </c>
      <c r="AF121" s="158" t="s">
        <v>58</v>
      </c>
      <c r="AG121" s="158" t="s">
        <v>59</v>
      </c>
      <c r="AH121" s="158" t="s">
        <v>58</v>
      </c>
      <c r="AI121" s="158" t="s">
        <v>77</v>
      </c>
      <c r="AJ121" s="158" t="s">
        <v>209</v>
      </c>
      <c r="AK121" s="158">
        <v>350</v>
      </c>
      <c r="AL121" s="158">
        <v>350</v>
      </c>
      <c r="AM121" s="158"/>
      <c r="AN121" s="158">
        <v>42</v>
      </c>
      <c r="AO121" s="158">
        <v>-70</v>
      </c>
      <c r="AP121" s="4" t="s">
        <v>738</v>
      </c>
      <c r="AQ121" s="1" t="s">
        <v>739</v>
      </c>
    </row>
    <row r="122" spans="1:47" x14ac:dyDescent="0.25">
      <c r="A122" s="172" t="s">
        <v>109</v>
      </c>
      <c r="B122" s="190" t="s">
        <v>110</v>
      </c>
      <c r="C122" s="163" t="s">
        <v>111</v>
      </c>
      <c r="D122" s="191" t="s">
        <v>112</v>
      </c>
      <c r="E122" s="103" t="s">
        <v>736</v>
      </c>
      <c r="F122" s="158" t="s">
        <v>108</v>
      </c>
      <c r="G122" s="158" t="s">
        <v>86</v>
      </c>
      <c r="H122" s="158" t="s">
        <v>49</v>
      </c>
      <c r="I122" s="158" t="s">
        <v>191</v>
      </c>
      <c r="J122" s="158" t="s">
        <v>77</v>
      </c>
      <c r="K122" s="158" t="s">
        <v>55</v>
      </c>
      <c r="L122" s="158"/>
      <c r="M122" s="158" t="s">
        <v>52</v>
      </c>
      <c r="N122" s="158">
        <v>8</v>
      </c>
      <c r="O122" s="158" t="s">
        <v>55</v>
      </c>
      <c r="P122" s="158" t="s">
        <v>53</v>
      </c>
      <c r="Q122" s="158">
        <f t="shared" si="17"/>
        <v>8</v>
      </c>
      <c r="R122" s="158" t="str">
        <f t="shared" si="18"/>
        <v>NA</v>
      </c>
      <c r="S122" s="158">
        <v>38</v>
      </c>
      <c r="T122" s="158" t="s">
        <v>55</v>
      </c>
      <c r="U122" s="158" t="s">
        <v>54</v>
      </c>
      <c r="V122" s="158">
        <f t="shared" si="21"/>
        <v>38</v>
      </c>
      <c r="W122" s="158" t="str">
        <f t="shared" si="22"/>
        <v>NA</v>
      </c>
      <c r="X122" s="158">
        <f t="shared" si="20"/>
        <v>4.75</v>
      </c>
      <c r="Y122" s="158" t="s">
        <v>55</v>
      </c>
      <c r="Z122" s="158">
        <v>50</v>
      </c>
      <c r="AA122" s="158" t="s">
        <v>56</v>
      </c>
      <c r="AB122" s="158" t="s">
        <v>55</v>
      </c>
      <c r="AC122" s="158" t="s">
        <v>737</v>
      </c>
      <c r="AD122" s="158" t="s">
        <v>609</v>
      </c>
      <c r="AE122" s="158" t="s">
        <v>58</v>
      </c>
      <c r="AF122" s="158" t="s">
        <v>58</v>
      </c>
      <c r="AG122" s="158" t="s">
        <v>59</v>
      </c>
      <c r="AH122" s="158" t="s">
        <v>58</v>
      </c>
      <c r="AI122" s="158" t="s">
        <v>77</v>
      </c>
      <c r="AJ122" s="158" t="s">
        <v>209</v>
      </c>
      <c r="AK122" s="158">
        <v>350</v>
      </c>
      <c r="AL122" s="158">
        <v>350</v>
      </c>
      <c r="AM122" s="158"/>
      <c r="AN122" s="158">
        <v>42</v>
      </c>
      <c r="AO122" s="158">
        <v>-70</v>
      </c>
      <c r="AP122" s="4" t="s">
        <v>738</v>
      </c>
      <c r="AQ122" s="1" t="s">
        <v>739</v>
      </c>
    </row>
    <row r="123" spans="1:47" x14ac:dyDescent="0.25">
      <c r="A123" s="172" t="s">
        <v>109</v>
      </c>
      <c r="B123" s="190" t="s">
        <v>110</v>
      </c>
      <c r="C123" s="163" t="s">
        <v>111</v>
      </c>
      <c r="D123" s="191" t="s">
        <v>112</v>
      </c>
      <c r="E123" s="103" t="s">
        <v>736</v>
      </c>
      <c r="F123" s="158" t="s">
        <v>108</v>
      </c>
      <c r="G123" s="158" t="s">
        <v>86</v>
      </c>
      <c r="H123" s="158" t="s">
        <v>49</v>
      </c>
      <c r="I123" s="158" t="s">
        <v>191</v>
      </c>
      <c r="J123" s="158" t="s">
        <v>77</v>
      </c>
      <c r="K123" s="158" t="s">
        <v>55</v>
      </c>
      <c r="L123" s="158"/>
      <c r="M123" s="158" t="s">
        <v>52</v>
      </c>
      <c r="N123" s="158">
        <v>8</v>
      </c>
      <c r="O123" s="158" t="s">
        <v>55</v>
      </c>
      <c r="P123" s="158" t="s">
        <v>53</v>
      </c>
      <c r="Q123" s="158">
        <f t="shared" si="17"/>
        <v>8</v>
      </c>
      <c r="R123" s="158" t="str">
        <f t="shared" si="18"/>
        <v>NA</v>
      </c>
      <c r="S123" s="158">
        <v>45</v>
      </c>
      <c r="T123" s="158" t="s">
        <v>55</v>
      </c>
      <c r="U123" s="158" t="s">
        <v>54</v>
      </c>
      <c r="V123" s="158">
        <f t="shared" si="21"/>
        <v>45</v>
      </c>
      <c r="W123" s="158" t="str">
        <f t="shared" si="22"/>
        <v>NA</v>
      </c>
      <c r="X123" s="158">
        <f t="shared" si="20"/>
        <v>5.625</v>
      </c>
      <c r="Y123" s="158" t="s">
        <v>55</v>
      </c>
      <c r="Z123" s="158">
        <v>50</v>
      </c>
      <c r="AA123" s="158" t="s">
        <v>56</v>
      </c>
      <c r="AB123" s="158" t="s">
        <v>55</v>
      </c>
      <c r="AC123" s="158" t="s">
        <v>737</v>
      </c>
      <c r="AD123" s="158" t="s">
        <v>609</v>
      </c>
      <c r="AE123" s="158" t="s">
        <v>58</v>
      </c>
      <c r="AF123" s="158" t="s">
        <v>58</v>
      </c>
      <c r="AG123" s="158" t="s">
        <v>59</v>
      </c>
      <c r="AH123" s="158" t="s">
        <v>58</v>
      </c>
      <c r="AI123" s="158" t="s">
        <v>77</v>
      </c>
      <c r="AJ123" s="158" t="s">
        <v>209</v>
      </c>
      <c r="AK123" s="158">
        <v>350</v>
      </c>
      <c r="AL123" s="158">
        <v>350</v>
      </c>
      <c r="AM123" s="158"/>
      <c r="AN123" s="158">
        <v>42</v>
      </c>
      <c r="AO123" s="158">
        <v>-70</v>
      </c>
      <c r="AP123" s="4" t="s">
        <v>738</v>
      </c>
      <c r="AQ123" s="1" t="s">
        <v>739</v>
      </c>
    </row>
    <row r="124" spans="1:47" x14ac:dyDescent="0.25">
      <c r="A124" s="172" t="s">
        <v>109</v>
      </c>
      <c r="B124" s="190" t="s">
        <v>110</v>
      </c>
      <c r="C124" s="163" t="s">
        <v>111</v>
      </c>
      <c r="D124" s="191" t="s">
        <v>112</v>
      </c>
      <c r="E124" s="103" t="s">
        <v>736</v>
      </c>
      <c r="F124" s="158" t="s">
        <v>108</v>
      </c>
      <c r="G124" s="158" t="s">
        <v>86</v>
      </c>
      <c r="H124" s="158" t="s">
        <v>49</v>
      </c>
      <c r="I124" s="158" t="s">
        <v>203</v>
      </c>
      <c r="J124" s="158" t="s">
        <v>77</v>
      </c>
      <c r="K124" s="158" t="s">
        <v>55</v>
      </c>
      <c r="L124" s="158"/>
      <c r="M124" s="158" t="s">
        <v>52</v>
      </c>
      <c r="N124" s="158">
        <v>14</v>
      </c>
      <c r="O124" s="158" t="s">
        <v>55</v>
      </c>
      <c r="P124" s="158" t="s">
        <v>53</v>
      </c>
      <c r="Q124" s="158">
        <v>14</v>
      </c>
      <c r="R124" s="158" t="str">
        <f t="shared" ref="R124:R143" si="23">O124</f>
        <v>NA</v>
      </c>
      <c r="S124" s="158">
        <v>47</v>
      </c>
      <c r="T124" s="158" t="s">
        <v>55</v>
      </c>
      <c r="U124" s="158" t="s">
        <v>54</v>
      </c>
      <c r="V124" s="158">
        <f t="shared" si="21"/>
        <v>47</v>
      </c>
      <c r="W124" s="158" t="str">
        <f t="shared" si="22"/>
        <v>NA</v>
      </c>
      <c r="X124" s="158">
        <f t="shared" si="20"/>
        <v>3.3571428571428572</v>
      </c>
      <c r="Y124" s="158" t="s">
        <v>55</v>
      </c>
      <c r="Z124" s="158">
        <v>50</v>
      </c>
      <c r="AA124" s="158" t="s">
        <v>56</v>
      </c>
      <c r="AB124" s="158" t="s">
        <v>55</v>
      </c>
      <c r="AC124" s="158" t="s">
        <v>737</v>
      </c>
      <c r="AD124" s="158" t="s">
        <v>609</v>
      </c>
      <c r="AE124" s="158" t="s">
        <v>58</v>
      </c>
      <c r="AF124" s="158" t="s">
        <v>58</v>
      </c>
      <c r="AG124" s="158" t="s">
        <v>59</v>
      </c>
      <c r="AH124" s="158" t="s">
        <v>58</v>
      </c>
      <c r="AI124" s="158" t="s">
        <v>77</v>
      </c>
      <c r="AJ124" s="158" t="s">
        <v>209</v>
      </c>
      <c r="AK124" s="158">
        <v>350</v>
      </c>
      <c r="AL124" s="158">
        <v>350</v>
      </c>
      <c r="AM124" s="158"/>
      <c r="AN124" s="158">
        <v>42</v>
      </c>
      <c r="AO124" s="158">
        <v>-70</v>
      </c>
      <c r="AP124" s="4" t="s">
        <v>738</v>
      </c>
      <c r="AQ124" s="1" t="s">
        <v>739</v>
      </c>
      <c r="AR124" s="1"/>
      <c r="AS124" s="1"/>
      <c r="AT124" s="1"/>
      <c r="AU124" s="3"/>
    </row>
    <row r="125" spans="1:47" x14ac:dyDescent="0.25">
      <c r="A125" s="172" t="s">
        <v>109</v>
      </c>
      <c r="B125" s="190" t="s">
        <v>110</v>
      </c>
      <c r="C125" s="163" t="s">
        <v>111</v>
      </c>
      <c r="D125" s="191" t="s">
        <v>112</v>
      </c>
      <c r="E125" s="103" t="s">
        <v>736</v>
      </c>
      <c r="F125" s="158" t="s">
        <v>108</v>
      </c>
      <c r="G125" s="158" t="s">
        <v>86</v>
      </c>
      <c r="H125" s="158" t="s">
        <v>49</v>
      </c>
      <c r="I125" s="158" t="s">
        <v>203</v>
      </c>
      <c r="J125" s="158" t="s">
        <v>77</v>
      </c>
      <c r="K125" s="158" t="s">
        <v>55</v>
      </c>
      <c r="L125" s="158"/>
      <c r="M125" s="158" t="s">
        <v>52</v>
      </c>
      <c r="N125" s="158">
        <v>15</v>
      </c>
      <c r="O125" s="158" t="s">
        <v>55</v>
      </c>
      <c r="P125" s="158" t="s">
        <v>53</v>
      </c>
      <c r="Q125" s="158">
        <f t="shared" ref="Q125:Q143" si="24">N125</f>
        <v>15</v>
      </c>
      <c r="R125" s="158" t="str">
        <f t="shared" si="23"/>
        <v>NA</v>
      </c>
      <c r="S125" s="158">
        <v>85</v>
      </c>
      <c r="T125" s="158" t="s">
        <v>55</v>
      </c>
      <c r="U125" s="158" t="s">
        <v>54</v>
      </c>
      <c r="V125" s="158">
        <f t="shared" si="21"/>
        <v>85</v>
      </c>
      <c r="W125" s="158" t="str">
        <f t="shared" si="22"/>
        <v>NA</v>
      </c>
      <c r="X125" s="158">
        <f t="shared" si="20"/>
        <v>5.666666666666667</v>
      </c>
      <c r="Y125" s="158" t="s">
        <v>55</v>
      </c>
      <c r="Z125" s="158">
        <v>50</v>
      </c>
      <c r="AA125" s="158" t="s">
        <v>56</v>
      </c>
      <c r="AB125" s="158" t="s">
        <v>55</v>
      </c>
      <c r="AC125" s="158" t="s">
        <v>737</v>
      </c>
      <c r="AD125" s="158" t="s">
        <v>609</v>
      </c>
      <c r="AE125" s="158" t="s">
        <v>58</v>
      </c>
      <c r="AF125" s="158" t="s">
        <v>58</v>
      </c>
      <c r="AG125" s="158" t="s">
        <v>59</v>
      </c>
      <c r="AH125" s="158" t="s">
        <v>58</v>
      </c>
      <c r="AI125" s="158" t="s">
        <v>77</v>
      </c>
      <c r="AJ125" s="158" t="s">
        <v>209</v>
      </c>
      <c r="AK125" s="158">
        <v>350</v>
      </c>
      <c r="AL125" s="158">
        <v>350</v>
      </c>
      <c r="AM125" s="158"/>
      <c r="AN125" s="158">
        <v>42</v>
      </c>
      <c r="AO125" s="158">
        <v>-70</v>
      </c>
      <c r="AP125" s="4" t="s">
        <v>738</v>
      </c>
      <c r="AQ125" s="1" t="s">
        <v>739</v>
      </c>
    </row>
    <row r="126" spans="1:47" x14ac:dyDescent="0.25">
      <c r="A126" s="159" t="s">
        <v>80</v>
      </c>
      <c r="B126" s="178" t="s">
        <v>167</v>
      </c>
      <c r="C126" s="179" t="s">
        <v>168</v>
      </c>
      <c r="D126" s="180" t="s">
        <v>169</v>
      </c>
      <c r="E126" s="95" t="s">
        <v>224</v>
      </c>
      <c r="F126" s="158" t="s">
        <v>97</v>
      </c>
      <c r="G126" s="158" t="s">
        <v>86</v>
      </c>
      <c r="H126" s="158" t="s">
        <v>49</v>
      </c>
      <c r="I126" s="158" t="s">
        <v>191</v>
      </c>
      <c r="J126" s="158" t="s">
        <v>77</v>
      </c>
      <c r="K126" s="158" t="s">
        <v>55</v>
      </c>
      <c r="L126" s="158"/>
      <c r="M126" s="158" t="s">
        <v>52</v>
      </c>
      <c r="N126" s="158">
        <v>7</v>
      </c>
      <c r="O126" s="158" t="s">
        <v>55</v>
      </c>
      <c r="P126" s="158" t="s">
        <v>53</v>
      </c>
      <c r="Q126" s="158">
        <f t="shared" si="24"/>
        <v>7</v>
      </c>
      <c r="R126" s="158" t="str">
        <f t="shared" si="23"/>
        <v>NA</v>
      </c>
      <c r="S126" s="158">
        <v>35</v>
      </c>
      <c r="T126" s="158" t="s">
        <v>55</v>
      </c>
      <c r="U126" s="158" t="s">
        <v>54</v>
      </c>
      <c r="V126" s="158">
        <f t="shared" si="21"/>
        <v>35</v>
      </c>
      <c r="W126" s="158" t="str">
        <f t="shared" si="22"/>
        <v>NA</v>
      </c>
      <c r="X126" s="158">
        <f t="shared" si="20"/>
        <v>5</v>
      </c>
      <c r="Y126" s="158" t="s">
        <v>55</v>
      </c>
      <c r="Z126" s="158">
        <v>50</v>
      </c>
      <c r="AA126" s="158" t="s">
        <v>56</v>
      </c>
      <c r="AB126" s="158" t="s">
        <v>55</v>
      </c>
      <c r="AC126" s="158" t="s">
        <v>737</v>
      </c>
      <c r="AD126" s="158" t="s">
        <v>609</v>
      </c>
      <c r="AE126" s="158" t="s">
        <v>58</v>
      </c>
      <c r="AF126" s="158" t="s">
        <v>58</v>
      </c>
      <c r="AG126" s="158" t="s">
        <v>59</v>
      </c>
      <c r="AH126" s="158" t="s">
        <v>58</v>
      </c>
      <c r="AI126" s="158" t="s">
        <v>77</v>
      </c>
      <c r="AJ126" s="158" t="s">
        <v>209</v>
      </c>
      <c r="AK126" s="158">
        <v>350</v>
      </c>
      <c r="AL126" s="158">
        <v>350</v>
      </c>
      <c r="AM126" s="158"/>
      <c r="AN126" s="158">
        <v>42</v>
      </c>
      <c r="AO126" s="158">
        <v>-70</v>
      </c>
      <c r="AP126" s="4" t="s">
        <v>738</v>
      </c>
      <c r="AQ126" s="1" t="s">
        <v>739</v>
      </c>
    </row>
    <row r="127" spans="1:47" x14ac:dyDescent="0.25">
      <c r="A127" s="159" t="s">
        <v>80</v>
      </c>
      <c r="B127" s="178" t="s">
        <v>167</v>
      </c>
      <c r="C127" s="179" t="s">
        <v>168</v>
      </c>
      <c r="D127" s="180" t="s">
        <v>169</v>
      </c>
      <c r="E127" s="95" t="s">
        <v>224</v>
      </c>
      <c r="F127" s="158" t="s">
        <v>97</v>
      </c>
      <c r="G127" s="158" t="s">
        <v>86</v>
      </c>
      <c r="H127" s="158" t="s">
        <v>49</v>
      </c>
      <c r="I127" s="158" t="s">
        <v>191</v>
      </c>
      <c r="J127" s="158" t="s">
        <v>77</v>
      </c>
      <c r="K127" s="158" t="s">
        <v>55</v>
      </c>
      <c r="L127" s="158"/>
      <c r="M127" s="158" t="s">
        <v>52</v>
      </c>
      <c r="N127" s="158">
        <v>10</v>
      </c>
      <c r="O127" s="158" t="s">
        <v>55</v>
      </c>
      <c r="P127" s="158" t="s">
        <v>53</v>
      </c>
      <c r="Q127" s="158">
        <f t="shared" si="24"/>
        <v>10</v>
      </c>
      <c r="R127" s="158" t="str">
        <f t="shared" si="23"/>
        <v>NA</v>
      </c>
      <c r="S127" s="158">
        <v>48</v>
      </c>
      <c r="T127" s="158" t="s">
        <v>55</v>
      </c>
      <c r="U127" s="158" t="s">
        <v>54</v>
      </c>
      <c r="V127" s="158">
        <f t="shared" si="21"/>
        <v>48</v>
      </c>
      <c r="W127" s="158" t="str">
        <f t="shared" si="22"/>
        <v>NA</v>
      </c>
      <c r="X127" s="158">
        <f t="shared" si="20"/>
        <v>4.8</v>
      </c>
      <c r="Y127" s="158" t="s">
        <v>55</v>
      </c>
      <c r="Z127" s="158">
        <v>50</v>
      </c>
      <c r="AA127" s="158" t="s">
        <v>56</v>
      </c>
      <c r="AB127" s="158" t="s">
        <v>55</v>
      </c>
      <c r="AC127" s="158" t="s">
        <v>737</v>
      </c>
      <c r="AD127" s="158" t="s">
        <v>609</v>
      </c>
      <c r="AE127" s="158" t="s">
        <v>58</v>
      </c>
      <c r="AF127" s="158" t="s">
        <v>58</v>
      </c>
      <c r="AG127" s="158" t="s">
        <v>59</v>
      </c>
      <c r="AH127" s="158" t="s">
        <v>58</v>
      </c>
      <c r="AI127" s="158" t="s">
        <v>77</v>
      </c>
      <c r="AJ127" s="158" t="s">
        <v>209</v>
      </c>
      <c r="AK127" s="158">
        <v>350</v>
      </c>
      <c r="AL127" s="158">
        <v>350</v>
      </c>
      <c r="AM127" s="158"/>
      <c r="AN127" s="158">
        <v>42</v>
      </c>
      <c r="AO127" s="158">
        <v>-70</v>
      </c>
      <c r="AP127" s="4" t="s">
        <v>738</v>
      </c>
      <c r="AQ127" s="1" t="s">
        <v>739</v>
      </c>
    </row>
    <row r="128" spans="1:47" x14ac:dyDescent="0.25">
      <c r="A128" s="159" t="s">
        <v>80</v>
      </c>
      <c r="B128" s="178" t="s">
        <v>167</v>
      </c>
      <c r="C128" s="179" t="s">
        <v>168</v>
      </c>
      <c r="D128" s="180" t="s">
        <v>169</v>
      </c>
      <c r="E128" s="95" t="s">
        <v>224</v>
      </c>
      <c r="F128" s="158" t="s">
        <v>97</v>
      </c>
      <c r="G128" s="158" t="s">
        <v>86</v>
      </c>
      <c r="H128" s="158" t="s">
        <v>49</v>
      </c>
      <c r="I128" s="158" t="s">
        <v>191</v>
      </c>
      <c r="J128" s="158" t="s">
        <v>77</v>
      </c>
      <c r="K128" s="158" t="s">
        <v>55</v>
      </c>
      <c r="L128" s="158"/>
      <c r="M128" s="158" t="s">
        <v>52</v>
      </c>
      <c r="N128" s="158">
        <v>15</v>
      </c>
      <c r="O128" s="158" t="s">
        <v>55</v>
      </c>
      <c r="P128" s="158" t="s">
        <v>53</v>
      </c>
      <c r="Q128" s="158">
        <f t="shared" si="24"/>
        <v>15</v>
      </c>
      <c r="R128" s="158" t="str">
        <f t="shared" si="23"/>
        <v>NA</v>
      </c>
      <c r="S128" s="158">
        <v>80</v>
      </c>
      <c r="T128" s="158" t="s">
        <v>55</v>
      </c>
      <c r="U128" s="158" t="s">
        <v>54</v>
      </c>
      <c r="V128" s="158">
        <f t="shared" si="21"/>
        <v>80</v>
      </c>
      <c r="W128" s="158" t="str">
        <f t="shared" si="22"/>
        <v>NA</v>
      </c>
      <c r="X128" s="158">
        <f t="shared" si="20"/>
        <v>5.333333333333333</v>
      </c>
      <c r="Y128" s="158" t="s">
        <v>55</v>
      </c>
      <c r="Z128" s="158">
        <v>50</v>
      </c>
      <c r="AA128" s="158" t="s">
        <v>56</v>
      </c>
      <c r="AB128" s="158" t="s">
        <v>55</v>
      </c>
      <c r="AC128" s="158" t="s">
        <v>737</v>
      </c>
      <c r="AD128" s="158" t="s">
        <v>609</v>
      </c>
      <c r="AE128" s="158" t="s">
        <v>58</v>
      </c>
      <c r="AF128" s="158" t="s">
        <v>58</v>
      </c>
      <c r="AG128" s="158" t="s">
        <v>59</v>
      </c>
      <c r="AH128" s="158" t="s">
        <v>58</v>
      </c>
      <c r="AI128" s="158" t="s">
        <v>77</v>
      </c>
      <c r="AJ128" s="158" t="s">
        <v>209</v>
      </c>
      <c r="AK128" s="158">
        <v>350</v>
      </c>
      <c r="AL128" s="158">
        <v>350</v>
      </c>
      <c r="AM128" s="158"/>
      <c r="AN128" s="158">
        <v>42</v>
      </c>
      <c r="AO128" s="158">
        <v>-70</v>
      </c>
      <c r="AP128" s="4" t="s">
        <v>738</v>
      </c>
      <c r="AQ128" s="1" t="s">
        <v>739</v>
      </c>
    </row>
    <row r="129" spans="1:43" x14ac:dyDescent="0.25">
      <c r="A129" s="159" t="s">
        <v>80</v>
      </c>
      <c r="B129" s="178" t="s">
        <v>167</v>
      </c>
      <c r="C129" s="179" t="s">
        <v>168</v>
      </c>
      <c r="D129" s="180" t="s">
        <v>169</v>
      </c>
      <c r="E129" s="95" t="s">
        <v>224</v>
      </c>
      <c r="F129" s="158" t="s">
        <v>97</v>
      </c>
      <c r="G129" s="158" t="s">
        <v>86</v>
      </c>
      <c r="H129" s="158" t="s">
        <v>49</v>
      </c>
      <c r="I129" s="158" t="s">
        <v>203</v>
      </c>
      <c r="J129" s="158" t="s">
        <v>77</v>
      </c>
      <c r="K129" s="158" t="s">
        <v>55</v>
      </c>
      <c r="L129" s="158"/>
      <c r="M129" s="158" t="s">
        <v>52</v>
      </c>
      <c r="N129" s="158">
        <v>15</v>
      </c>
      <c r="O129" s="158" t="s">
        <v>55</v>
      </c>
      <c r="P129" s="158" t="s">
        <v>53</v>
      </c>
      <c r="Q129" s="158">
        <f t="shared" si="24"/>
        <v>15</v>
      </c>
      <c r="R129" s="158" t="str">
        <f t="shared" si="23"/>
        <v>NA</v>
      </c>
      <c r="S129" s="158">
        <v>87</v>
      </c>
      <c r="T129" s="158" t="s">
        <v>55</v>
      </c>
      <c r="U129" s="158" t="s">
        <v>54</v>
      </c>
      <c r="V129" s="158">
        <f t="shared" si="21"/>
        <v>87</v>
      </c>
      <c r="W129" s="158" t="str">
        <f t="shared" si="22"/>
        <v>NA</v>
      </c>
      <c r="X129" s="158">
        <f t="shared" si="20"/>
        <v>5.8</v>
      </c>
      <c r="Y129" s="158" t="s">
        <v>55</v>
      </c>
      <c r="Z129" s="158">
        <v>50</v>
      </c>
      <c r="AA129" s="158" t="s">
        <v>56</v>
      </c>
      <c r="AB129" s="158" t="s">
        <v>55</v>
      </c>
      <c r="AC129" s="158" t="s">
        <v>737</v>
      </c>
      <c r="AD129" s="158" t="s">
        <v>609</v>
      </c>
      <c r="AE129" s="158" t="s">
        <v>58</v>
      </c>
      <c r="AF129" s="158" t="s">
        <v>58</v>
      </c>
      <c r="AG129" s="158" t="s">
        <v>59</v>
      </c>
      <c r="AH129" s="158" t="s">
        <v>58</v>
      </c>
      <c r="AI129" s="158" t="s">
        <v>77</v>
      </c>
      <c r="AJ129" s="158" t="s">
        <v>209</v>
      </c>
      <c r="AK129" s="158">
        <v>350</v>
      </c>
      <c r="AL129" s="158">
        <v>350</v>
      </c>
      <c r="AM129" s="158"/>
      <c r="AN129" s="158">
        <v>42</v>
      </c>
      <c r="AO129" s="158">
        <v>-70</v>
      </c>
      <c r="AP129" s="4" t="s">
        <v>738</v>
      </c>
      <c r="AQ129" s="1" t="s">
        <v>739</v>
      </c>
    </row>
    <row r="130" spans="1:43" x14ac:dyDescent="0.25">
      <c r="A130" s="159" t="s">
        <v>80</v>
      </c>
      <c r="B130" s="178" t="s">
        <v>167</v>
      </c>
      <c r="C130" s="179" t="s">
        <v>168</v>
      </c>
      <c r="D130" s="180" t="s">
        <v>169</v>
      </c>
      <c r="E130" s="95" t="s">
        <v>224</v>
      </c>
      <c r="F130" s="158" t="s">
        <v>97</v>
      </c>
      <c r="G130" s="158" t="s">
        <v>86</v>
      </c>
      <c r="H130" s="158" t="s">
        <v>49</v>
      </c>
      <c r="I130" s="158" t="s">
        <v>191</v>
      </c>
      <c r="J130" s="158" t="s">
        <v>77</v>
      </c>
      <c r="K130" s="158" t="s">
        <v>55</v>
      </c>
      <c r="L130" s="158"/>
      <c r="M130" s="158" t="s">
        <v>52</v>
      </c>
      <c r="N130" s="158">
        <v>12</v>
      </c>
      <c r="O130" s="158" t="s">
        <v>55</v>
      </c>
      <c r="P130" s="158" t="s">
        <v>53</v>
      </c>
      <c r="Q130" s="158">
        <f t="shared" si="24"/>
        <v>12</v>
      </c>
      <c r="R130" s="158" t="str">
        <f t="shared" si="23"/>
        <v>NA</v>
      </c>
      <c r="S130" s="158">
        <v>87</v>
      </c>
      <c r="T130" s="158" t="s">
        <v>55</v>
      </c>
      <c r="U130" s="158" t="s">
        <v>54</v>
      </c>
      <c r="V130" s="158">
        <f t="shared" si="21"/>
        <v>87</v>
      </c>
      <c r="W130" s="158" t="str">
        <f t="shared" si="22"/>
        <v>NA</v>
      </c>
      <c r="X130" s="158">
        <f t="shared" si="20"/>
        <v>7.25</v>
      </c>
      <c r="Y130" s="158" t="s">
        <v>55</v>
      </c>
      <c r="Z130" s="158">
        <v>50</v>
      </c>
      <c r="AA130" s="158" t="s">
        <v>56</v>
      </c>
      <c r="AB130" s="158" t="s">
        <v>55</v>
      </c>
      <c r="AC130" s="158" t="s">
        <v>737</v>
      </c>
      <c r="AD130" s="158" t="s">
        <v>609</v>
      </c>
      <c r="AE130" s="158" t="s">
        <v>58</v>
      </c>
      <c r="AF130" s="158" t="s">
        <v>58</v>
      </c>
      <c r="AG130" s="158" t="s">
        <v>59</v>
      </c>
      <c r="AH130" s="158" t="s">
        <v>58</v>
      </c>
      <c r="AI130" s="158" t="s">
        <v>77</v>
      </c>
      <c r="AJ130" s="158" t="s">
        <v>209</v>
      </c>
      <c r="AK130" s="158">
        <v>350</v>
      </c>
      <c r="AL130" s="158">
        <v>350</v>
      </c>
      <c r="AM130" s="158"/>
      <c r="AN130" s="158">
        <v>42</v>
      </c>
      <c r="AO130" s="158">
        <v>-70</v>
      </c>
      <c r="AP130" s="4" t="s">
        <v>738</v>
      </c>
      <c r="AQ130" s="1" t="s">
        <v>739</v>
      </c>
    </row>
    <row r="131" spans="1:43" x14ac:dyDescent="0.25">
      <c r="A131" s="159" t="s">
        <v>80</v>
      </c>
      <c r="B131" s="178" t="s">
        <v>167</v>
      </c>
      <c r="C131" s="179" t="s">
        <v>168</v>
      </c>
      <c r="D131" s="180" t="s">
        <v>169</v>
      </c>
      <c r="E131" s="95" t="s">
        <v>224</v>
      </c>
      <c r="F131" s="158" t="s">
        <v>97</v>
      </c>
      <c r="G131" s="158" t="s">
        <v>86</v>
      </c>
      <c r="H131" s="158" t="s">
        <v>49</v>
      </c>
      <c r="I131" s="158" t="s">
        <v>203</v>
      </c>
      <c r="J131" s="158" t="s">
        <v>77</v>
      </c>
      <c r="K131" s="158" t="s">
        <v>55</v>
      </c>
      <c r="L131" s="158"/>
      <c r="M131" s="158" t="s">
        <v>52</v>
      </c>
      <c r="N131" s="158">
        <v>15</v>
      </c>
      <c r="O131" s="158" t="s">
        <v>55</v>
      </c>
      <c r="P131" s="158" t="s">
        <v>53</v>
      </c>
      <c r="Q131" s="158">
        <f t="shared" si="24"/>
        <v>15</v>
      </c>
      <c r="R131" s="158" t="str">
        <f t="shared" si="23"/>
        <v>NA</v>
      </c>
      <c r="S131" s="158">
        <v>120</v>
      </c>
      <c r="T131" s="158" t="s">
        <v>55</v>
      </c>
      <c r="U131" s="158" t="s">
        <v>54</v>
      </c>
      <c r="V131" s="158">
        <f t="shared" si="21"/>
        <v>120</v>
      </c>
      <c r="W131" s="158" t="str">
        <f t="shared" si="22"/>
        <v>NA</v>
      </c>
      <c r="X131" s="158">
        <f t="shared" si="20"/>
        <v>8</v>
      </c>
      <c r="Y131" s="158" t="s">
        <v>55</v>
      </c>
      <c r="Z131" s="158">
        <v>50</v>
      </c>
      <c r="AA131" s="158" t="s">
        <v>56</v>
      </c>
      <c r="AB131" s="158" t="s">
        <v>55</v>
      </c>
      <c r="AC131" s="158" t="s">
        <v>737</v>
      </c>
      <c r="AD131" s="158" t="s">
        <v>609</v>
      </c>
      <c r="AE131" s="158" t="s">
        <v>58</v>
      </c>
      <c r="AF131" s="158" t="s">
        <v>58</v>
      </c>
      <c r="AG131" s="158" t="s">
        <v>59</v>
      </c>
      <c r="AH131" s="158" t="s">
        <v>58</v>
      </c>
      <c r="AI131" s="158" t="s">
        <v>77</v>
      </c>
      <c r="AJ131" s="158" t="s">
        <v>209</v>
      </c>
      <c r="AK131" s="158">
        <v>350</v>
      </c>
      <c r="AL131" s="158">
        <v>350</v>
      </c>
      <c r="AM131" s="158"/>
      <c r="AN131" s="158">
        <v>42</v>
      </c>
      <c r="AO131" s="158">
        <v>-70</v>
      </c>
      <c r="AP131" s="4" t="s">
        <v>738</v>
      </c>
      <c r="AQ131" s="1" t="s">
        <v>739</v>
      </c>
    </row>
    <row r="132" spans="1:43" x14ac:dyDescent="0.25">
      <c r="A132" s="172" t="s">
        <v>109</v>
      </c>
      <c r="B132" s="191" t="s">
        <v>274</v>
      </c>
      <c r="C132" s="192" t="s">
        <v>275</v>
      </c>
      <c r="D132" s="173" t="s">
        <v>276</v>
      </c>
      <c r="E132" s="89" t="s">
        <v>277</v>
      </c>
      <c r="F132" s="158" t="s">
        <v>97</v>
      </c>
      <c r="G132" s="158" t="s">
        <v>86</v>
      </c>
      <c r="H132" s="158" t="s">
        <v>49</v>
      </c>
      <c r="I132" s="158" t="s">
        <v>203</v>
      </c>
      <c r="J132" s="158">
        <v>15</v>
      </c>
      <c r="K132" s="158">
        <v>15</v>
      </c>
      <c r="L132" s="158" t="s">
        <v>740</v>
      </c>
      <c r="M132" s="158" t="s">
        <v>52</v>
      </c>
      <c r="N132" s="158">
        <v>12</v>
      </c>
      <c r="O132" s="158">
        <v>3</v>
      </c>
      <c r="P132" s="158" t="s">
        <v>53</v>
      </c>
      <c r="Q132" s="158">
        <f t="shared" si="24"/>
        <v>12</v>
      </c>
      <c r="R132" s="158">
        <f t="shared" si="23"/>
        <v>3</v>
      </c>
      <c r="S132" s="158">
        <v>44</v>
      </c>
      <c r="T132" s="158">
        <v>5</v>
      </c>
      <c r="U132" s="158" t="s">
        <v>54</v>
      </c>
      <c r="V132" s="158">
        <f t="shared" si="21"/>
        <v>44</v>
      </c>
      <c r="W132" s="158">
        <f t="shared" si="22"/>
        <v>5</v>
      </c>
      <c r="X132" s="158">
        <f t="shared" si="20"/>
        <v>3.6666666666666665</v>
      </c>
      <c r="Y132" s="158" t="s">
        <v>55</v>
      </c>
      <c r="Z132" s="158">
        <v>85</v>
      </c>
      <c r="AA132" s="158" t="s">
        <v>56</v>
      </c>
      <c r="AB132" s="158">
        <v>6</v>
      </c>
      <c r="AC132" s="158" t="s">
        <v>741</v>
      </c>
      <c r="AD132" s="158" t="s">
        <v>609</v>
      </c>
      <c r="AE132" s="158" t="s">
        <v>58</v>
      </c>
      <c r="AF132" s="158" t="s">
        <v>58</v>
      </c>
      <c r="AG132" s="158" t="s">
        <v>59</v>
      </c>
      <c r="AH132" s="158" t="s">
        <v>60</v>
      </c>
      <c r="AI132" s="158">
        <v>5</v>
      </c>
      <c r="AJ132" s="158" t="s">
        <v>61</v>
      </c>
      <c r="AK132" s="158">
        <v>300</v>
      </c>
      <c r="AL132" s="158">
        <v>300</v>
      </c>
      <c r="AM132" s="158"/>
      <c r="AN132" s="158">
        <v>56</v>
      </c>
      <c r="AO132" s="158">
        <v>12</v>
      </c>
      <c r="AP132" s="158" t="s">
        <v>424</v>
      </c>
      <c r="AQ132" s="1" t="s">
        <v>425</v>
      </c>
    </row>
    <row r="133" spans="1:43" x14ac:dyDescent="0.25">
      <c r="A133" s="172" t="s">
        <v>109</v>
      </c>
      <c r="B133" s="191" t="s">
        <v>274</v>
      </c>
      <c r="C133" s="192" t="s">
        <v>275</v>
      </c>
      <c r="D133" s="173" t="s">
        <v>276</v>
      </c>
      <c r="E133" s="89" t="s">
        <v>277</v>
      </c>
      <c r="F133" s="158" t="s">
        <v>97</v>
      </c>
      <c r="G133" s="158" t="s">
        <v>86</v>
      </c>
      <c r="H133" s="158" t="s">
        <v>49</v>
      </c>
      <c r="I133" s="158" t="s">
        <v>203</v>
      </c>
      <c r="J133" s="158">
        <v>15</v>
      </c>
      <c r="K133" s="158">
        <v>15</v>
      </c>
      <c r="L133" s="158" t="s">
        <v>742</v>
      </c>
      <c r="M133" s="158" t="s">
        <v>52</v>
      </c>
      <c r="N133" s="158">
        <v>25</v>
      </c>
      <c r="O133" s="158">
        <v>12</v>
      </c>
      <c r="P133" s="158" t="s">
        <v>53</v>
      </c>
      <c r="Q133" s="158">
        <f t="shared" si="24"/>
        <v>25</v>
      </c>
      <c r="R133" s="158">
        <f t="shared" si="23"/>
        <v>12</v>
      </c>
      <c r="S133" s="158">
        <v>81</v>
      </c>
      <c r="T133" s="158">
        <v>15</v>
      </c>
      <c r="U133" s="158" t="s">
        <v>54</v>
      </c>
      <c r="V133" s="158">
        <f t="shared" si="21"/>
        <v>81</v>
      </c>
      <c r="W133" s="158">
        <f t="shared" si="22"/>
        <v>15</v>
      </c>
      <c r="X133" s="158">
        <f t="shared" si="20"/>
        <v>3.24</v>
      </c>
      <c r="Y133" s="158" t="s">
        <v>55</v>
      </c>
      <c r="Z133" s="158">
        <v>85</v>
      </c>
      <c r="AA133" s="158" t="s">
        <v>56</v>
      </c>
      <c r="AB133" s="158">
        <v>6</v>
      </c>
      <c r="AC133" s="158" t="s">
        <v>741</v>
      </c>
      <c r="AD133" s="158" t="s">
        <v>609</v>
      </c>
      <c r="AE133" s="158" t="s">
        <v>58</v>
      </c>
      <c r="AF133" s="158" t="s">
        <v>58</v>
      </c>
      <c r="AG133" s="158" t="s">
        <v>59</v>
      </c>
      <c r="AH133" s="158" t="s">
        <v>60</v>
      </c>
      <c r="AI133" s="158">
        <v>5</v>
      </c>
      <c r="AJ133" s="158" t="s">
        <v>61</v>
      </c>
      <c r="AK133" s="158">
        <v>300</v>
      </c>
      <c r="AL133" s="158">
        <v>300</v>
      </c>
      <c r="AM133" s="158"/>
      <c r="AN133" s="158">
        <v>56</v>
      </c>
      <c r="AO133" s="158">
        <v>12</v>
      </c>
      <c r="AP133" s="158" t="s">
        <v>424</v>
      </c>
      <c r="AQ133" s="1" t="s">
        <v>425</v>
      </c>
    </row>
    <row r="134" spans="1:43" x14ac:dyDescent="0.25">
      <c r="A134" s="159" t="s">
        <v>80</v>
      </c>
      <c r="B134" s="162" t="s">
        <v>93</v>
      </c>
      <c r="C134" s="170" t="s">
        <v>98</v>
      </c>
      <c r="D134" s="199" t="s">
        <v>99</v>
      </c>
      <c r="E134" s="47" t="s">
        <v>552</v>
      </c>
      <c r="F134" s="158" t="s">
        <v>97</v>
      </c>
      <c r="G134" s="158" t="s">
        <v>86</v>
      </c>
      <c r="H134" s="158" t="s">
        <v>49</v>
      </c>
      <c r="I134" s="158" t="s">
        <v>203</v>
      </c>
      <c r="J134" s="158">
        <v>15</v>
      </c>
      <c r="K134" s="158">
        <v>15</v>
      </c>
      <c r="L134" s="158" t="s">
        <v>740</v>
      </c>
      <c r="M134" s="158" t="s">
        <v>52</v>
      </c>
      <c r="N134" s="158">
        <v>5</v>
      </c>
      <c r="O134" s="158">
        <v>2</v>
      </c>
      <c r="P134" s="158" t="s">
        <v>53</v>
      </c>
      <c r="Q134" s="158">
        <f t="shared" si="24"/>
        <v>5</v>
      </c>
      <c r="R134" s="158">
        <f t="shared" si="23"/>
        <v>2</v>
      </c>
      <c r="S134" s="158">
        <v>59</v>
      </c>
      <c r="T134" s="158">
        <v>6</v>
      </c>
      <c r="U134" s="158" t="s">
        <v>54</v>
      </c>
      <c r="V134" s="158">
        <f t="shared" si="21"/>
        <v>59</v>
      </c>
      <c r="W134" s="158">
        <f t="shared" si="22"/>
        <v>6</v>
      </c>
      <c r="X134" s="158">
        <f t="shared" si="20"/>
        <v>11.8</v>
      </c>
      <c r="Y134" s="158" t="s">
        <v>55</v>
      </c>
      <c r="Z134" s="158">
        <v>85</v>
      </c>
      <c r="AA134" s="158" t="s">
        <v>56</v>
      </c>
      <c r="AB134" s="158">
        <v>6</v>
      </c>
      <c r="AC134" s="158" t="s">
        <v>741</v>
      </c>
      <c r="AD134" s="158" t="s">
        <v>609</v>
      </c>
      <c r="AE134" s="158" t="s">
        <v>58</v>
      </c>
      <c r="AF134" s="158" t="s">
        <v>58</v>
      </c>
      <c r="AG134" s="158" t="s">
        <v>59</v>
      </c>
      <c r="AH134" s="158" t="s">
        <v>60</v>
      </c>
      <c r="AI134" s="158">
        <v>5</v>
      </c>
      <c r="AJ134" s="158" t="s">
        <v>61</v>
      </c>
      <c r="AK134" s="158">
        <v>300</v>
      </c>
      <c r="AL134" s="158">
        <v>300</v>
      </c>
      <c r="AM134" s="158"/>
      <c r="AN134" s="158">
        <v>56</v>
      </c>
      <c r="AO134" s="158">
        <v>12</v>
      </c>
      <c r="AP134" s="158" t="s">
        <v>424</v>
      </c>
      <c r="AQ134" s="1" t="s">
        <v>425</v>
      </c>
    </row>
    <row r="135" spans="1:43" x14ac:dyDescent="0.25">
      <c r="A135" s="159" t="s">
        <v>80</v>
      </c>
      <c r="B135" s="162" t="s">
        <v>93</v>
      </c>
      <c r="C135" s="170" t="s">
        <v>98</v>
      </c>
      <c r="D135" s="199" t="s">
        <v>99</v>
      </c>
      <c r="E135" s="47" t="s">
        <v>552</v>
      </c>
      <c r="F135" s="158" t="s">
        <v>97</v>
      </c>
      <c r="G135" s="158" t="s">
        <v>86</v>
      </c>
      <c r="H135" s="158" t="s">
        <v>49</v>
      </c>
      <c r="I135" s="158" t="s">
        <v>203</v>
      </c>
      <c r="J135" s="158">
        <v>15</v>
      </c>
      <c r="K135" s="158">
        <v>15</v>
      </c>
      <c r="L135" s="158" t="s">
        <v>742</v>
      </c>
      <c r="M135" s="158" t="s">
        <v>52</v>
      </c>
      <c r="N135" s="158">
        <v>29</v>
      </c>
      <c r="O135" s="158">
        <v>21</v>
      </c>
      <c r="P135" s="158" t="s">
        <v>53</v>
      </c>
      <c r="Q135" s="158">
        <f t="shared" si="24"/>
        <v>29</v>
      </c>
      <c r="R135" s="158">
        <f t="shared" si="23"/>
        <v>21</v>
      </c>
      <c r="S135" s="158">
        <v>271</v>
      </c>
      <c r="T135" s="158">
        <v>81</v>
      </c>
      <c r="U135" s="158" t="s">
        <v>54</v>
      </c>
      <c r="V135" s="158">
        <f t="shared" si="21"/>
        <v>271</v>
      </c>
      <c r="W135" s="158">
        <f t="shared" si="22"/>
        <v>81</v>
      </c>
      <c r="X135" s="158">
        <f t="shared" si="20"/>
        <v>9.3448275862068968</v>
      </c>
      <c r="Y135" s="158" t="s">
        <v>55</v>
      </c>
      <c r="Z135" s="158">
        <v>85</v>
      </c>
      <c r="AA135" s="158" t="s">
        <v>56</v>
      </c>
      <c r="AB135" s="158">
        <v>6</v>
      </c>
      <c r="AC135" s="158" t="s">
        <v>741</v>
      </c>
      <c r="AD135" s="158" t="s">
        <v>609</v>
      </c>
      <c r="AE135" s="158" t="s">
        <v>58</v>
      </c>
      <c r="AF135" s="158" t="s">
        <v>58</v>
      </c>
      <c r="AG135" s="158" t="s">
        <v>59</v>
      </c>
      <c r="AH135" s="158" t="s">
        <v>60</v>
      </c>
      <c r="AI135" s="158">
        <v>5</v>
      </c>
      <c r="AJ135" s="158" t="s">
        <v>61</v>
      </c>
      <c r="AK135" s="158">
        <v>300</v>
      </c>
      <c r="AL135" s="158">
        <v>300</v>
      </c>
      <c r="AM135" s="158"/>
      <c r="AN135" s="158">
        <v>56</v>
      </c>
      <c r="AO135" s="158">
        <v>12</v>
      </c>
      <c r="AP135" s="158" t="s">
        <v>424</v>
      </c>
      <c r="AQ135" s="1" t="s">
        <v>425</v>
      </c>
    </row>
    <row r="136" spans="1:43" x14ac:dyDescent="0.25">
      <c r="A136" s="172" t="s">
        <v>109</v>
      </c>
      <c r="B136" s="190" t="s">
        <v>110</v>
      </c>
      <c r="C136" s="163" t="s">
        <v>111</v>
      </c>
      <c r="D136" s="192" t="s">
        <v>316</v>
      </c>
      <c r="E136" s="32" t="s">
        <v>317</v>
      </c>
      <c r="F136" s="158" t="s">
        <v>108</v>
      </c>
      <c r="G136" s="158" t="s">
        <v>86</v>
      </c>
      <c r="H136" s="158" t="s">
        <v>49</v>
      </c>
      <c r="I136" s="158" t="s">
        <v>203</v>
      </c>
      <c r="J136" s="158">
        <v>15</v>
      </c>
      <c r="K136" s="158">
        <v>15</v>
      </c>
      <c r="L136" s="158" t="s">
        <v>740</v>
      </c>
      <c r="M136" s="158" t="s">
        <v>52</v>
      </c>
      <c r="N136" s="158">
        <v>3</v>
      </c>
      <c r="O136" s="158">
        <v>1</v>
      </c>
      <c r="P136" s="158" t="s">
        <v>53</v>
      </c>
      <c r="Q136" s="158">
        <f t="shared" si="24"/>
        <v>3</v>
      </c>
      <c r="R136" s="158">
        <f t="shared" si="23"/>
        <v>1</v>
      </c>
      <c r="S136" s="158">
        <v>47</v>
      </c>
      <c r="T136" s="158">
        <v>5</v>
      </c>
      <c r="U136" s="158" t="s">
        <v>54</v>
      </c>
      <c r="V136" s="158">
        <f t="shared" si="21"/>
        <v>47</v>
      </c>
      <c r="W136" s="158">
        <f t="shared" si="22"/>
        <v>5</v>
      </c>
      <c r="X136" s="158">
        <f t="shared" si="20"/>
        <v>15.666666666666666</v>
      </c>
      <c r="Y136" s="158" t="s">
        <v>55</v>
      </c>
      <c r="Z136" s="158">
        <v>85</v>
      </c>
      <c r="AA136" s="158" t="s">
        <v>56</v>
      </c>
      <c r="AB136" s="158">
        <v>6</v>
      </c>
      <c r="AC136" s="158" t="s">
        <v>741</v>
      </c>
      <c r="AD136" s="158" t="s">
        <v>609</v>
      </c>
      <c r="AE136" s="158" t="s">
        <v>58</v>
      </c>
      <c r="AF136" s="158" t="s">
        <v>58</v>
      </c>
      <c r="AG136" s="158" t="s">
        <v>59</v>
      </c>
      <c r="AH136" s="158" t="s">
        <v>60</v>
      </c>
      <c r="AI136" s="158">
        <v>5</v>
      </c>
      <c r="AJ136" s="158" t="s">
        <v>61</v>
      </c>
      <c r="AK136" s="158">
        <v>300</v>
      </c>
      <c r="AL136" s="158">
        <v>300</v>
      </c>
      <c r="AM136" s="158"/>
      <c r="AN136" s="158">
        <v>56</v>
      </c>
      <c r="AO136" s="158">
        <v>12</v>
      </c>
      <c r="AP136" s="158" t="s">
        <v>424</v>
      </c>
      <c r="AQ136" s="1" t="s">
        <v>425</v>
      </c>
    </row>
    <row r="137" spans="1:43" x14ac:dyDescent="0.25">
      <c r="A137" s="172" t="s">
        <v>109</v>
      </c>
      <c r="B137" s="190" t="s">
        <v>110</v>
      </c>
      <c r="C137" s="163" t="s">
        <v>111</v>
      </c>
      <c r="D137" s="192" t="s">
        <v>316</v>
      </c>
      <c r="E137" s="32" t="s">
        <v>317</v>
      </c>
      <c r="F137" s="158" t="s">
        <v>108</v>
      </c>
      <c r="G137" s="158" t="s">
        <v>86</v>
      </c>
      <c r="H137" s="158" t="s">
        <v>49</v>
      </c>
      <c r="I137" s="158" t="s">
        <v>203</v>
      </c>
      <c r="J137" s="158">
        <v>15</v>
      </c>
      <c r="K137" s="158">
        <v>15</v>
      </c>
      <c r="L137" s="158" t="s">
        <v>742</v>
      </c>
      <c r="M137" s="158" t="s">
        <v>52</v>
      </c>
      <c r="N137" s="158">
        <v>13</v>
      </c>
      <c r="O137" s="158">
        <v>12</v>
      </c>
      <c r="P137" s="158" t="s">
        <v>53</v>
      </c>
      <c r="Q137" s="158">
        <f t="shared" si="24"/>
        <v>13</v>
      </c>
      <c r="R137" s="158">
        <f t="shared" si="23"/>
        <v>12</v>
      </c>
      <c r="S137" s="158">
        <v>132</v>
      </c>
      <c r="T137" s="158">
        <v>29</v>
      </c>
      <c r="U137" s="158" t="s">
        <v>54</v>
      </c>
      <c r="V137" s="158">
        <f t="shared" si="21"/>
        <v>132</v>
      </c>
      <c r="W137" s="158">
        <f t="shared" si="22"/>
        <v>29</v>
      </c>
      <c r="X137" s="158">
        <f t="shared" si="20"/>
        <v>10.153846153846153</v>
      </c>
      <c r="Y137" s="158" t="s">
        <v>55</v>
      </c>
      <c r="Z137" s="158">
        <v>85</v>
      </c>
      <c r="AA137" s="158" t="s">
        <v>56</v>
      </c>
      <c r="AB137" s="158">
        <v>6</v>
      </c>
      <c r="AC137" s="158" t="s">
        <v>741</v>
      </c>
      <c r="AD137" s="158" t="s">
        <v>609</v>
      </c>
      <c r="AE137" s="158" t="s">
        <v>58</v>
      </c>
      <c r="AF137" s="158" t="s">
        <v>58</v>
      </c>
      <c r="AG137" s="158" t="s">
        <v>59</v>
      </c>
      <c r="AH137" s="158" t="s">
        <v>60</v>
      </c>
      <c r="AI137" s="158">
        <v>5</v>
      </c>
      <c r="AJ137" s="158" t="s">
        <v>61</v>
      </c>
      <c r="AK137" s="158">
        <v>300</v>
      </c>
      <c r="AL137" s="158">
        <v>300</v>
      </c>
      <c r="AM137" s="158"/>
      <c r="AN137" s="158">
        <v>56</v>
      </c>
      <c r="AO137" s="158">
        <v>12</v>
      </c>
      <c r="AP137" s="158" t="s">
        <v>424</v>
      </c>
      <c r="AQ137" s="1" t="s">
        <v>425</v>
      </c>
    </row>
    <row r="138" spans="1:43" x14ac:dyDescent="0.25">
      <c r="A138" s="172" t="s">
        <v>109</v>
      </c>
      <c r="B138" s="190" t="s">
        <v>110</v>
      </c>
      <c r="C138" s="163" t="s">
        <v>111</v>
      </c>
      <c r="D138" s="191" t="s">
        <v>112</v>
      </c>
      <c r="E138" s="102" t="s">
        <v>426</v>
      </c>
      <c r="F138" s="158" t="s">
        <v>108</v>
      </c>
      <c r="G138" s="158" t="s">
        <v>86</v>
      </c>
      <c r="H138" s="158" t="s">
        <v>49</v>
      </c>
      <c r="I138" s="158" t="s">
        <v>203</v>
      </c>
      <c r="J138" s="158">
        <v>15</v>
      </c>
      <c r="K138" s="158">
        <v>15</v>
      </c>
      <c r="L138" s="158" t="s">
        <v>740</v>
      </c>
      <c r="M138" s="158" t="s">
        <v>52</v>
      </c>
      <c r="N138" s="158">
        <v>5</v>
      </c>
      <c r="O138" s="158">
        <v>3</v>
      </c>
      <c r="P138" s="158" t="s">
        <v>53</v>
      </c>
      <c r="Q138" s="158">
        <f t="shared" si="24"/>
        <v>5</v>
      </c>
      <c r="R138" s="158">
        <f t="shared" si="23"/>
        <v>3</v>
      </c>
      <c r="S138" s="158">
        <v>43</v>
      </c>
      <c r="T138" s="158">
        <v>6</v>
      </c>
      <c r="U138" s="158" t="s">
        <v>54</v>
      </c>
      <c r="V138" s="158">
        <f t="shared" si="21"/>
        <v>43</v>
      </c>
      <c r="W138" s="158">
        <f t="shared" si="22"/>
        <v>6</v>
      </c>
      <c r="X138" s="158">
        <f t="shared" si="20"/>
        <v>8.6</v>
      </c>
      <c r="Y138" s="158" t="s">
        <v>55</v>
      </c>
      <c r="Z138" s="158">
        <v>85</v>
      </c>
      <c r="AA138" s="158" t="s">
        <v>56</v>
      </c>
      <c r="AB138" s="158">
        <v>6</v>
      </c>
      <c r="AC138" s="158" t="s">
        <v>741</v>
      </c>
      <c r="AD138" s="158" t="s">
        <v>609</v>
      </c>
      <c r="AE138" s="158" t="s">
        <v>58</v>
      </c>
      <c r="AF138" s="158" t="s">
        <v>58</v>
      </c>
      <c r="AG138" s="158" t="s">
        <v>59</v>
      </c>
      <c r="AH138" s="158" t="s">
        <v>60</v>
      </c>
      <c r="AI138" s="158">
        <v>5</v>
      </c>
      <c r="AJ138" s="158" t="s">
        <v>61</v>
      </c>
      <c r="AK138" s="158">
        <v>300</v>
      </c>
      <c r="AL138" s="158">
        <v>300</v>
      </c>
      <c r="AM138" s="158"/>
      <c r="AN138" s="158">
        <v>56</v>
      </c>
      <c r="AO138" s="158">
        <v>12</v>
      </c>
      <c r="AP138" s="158" t="s">
        <v>424</v>
      </c>
      <c r="AQ138" s="1" t="s">
        <v>425</v>
      </c>
    </row>
    <row r="139" spans="1:43" x14ac:dyDescent="0.25">
      <c r="A139" s="172" t="s">
        <v>109</v>
      </c>
      <c r="B139" s="190" t="s">
        <v>110</v>
      </c>
      <c r="C139" s="163" t="s">
        <v>111</v>
      </c>
      <c r="D139" s="191" t="s">
        <v>112</v>
      </c>
      <c r="E139" s="102" t="s">
        <v>426</v>
      </c>
      <c r="F139" s="158" t="s">
        <v>108</v>
      </c>
      <c r="G139" s="158" t="s">
        <v>86</v>
      </c>
      <c r="H139" s="158" t="s">
        <v>49</v>
      </c>
      <c r="I139" s="158" t="s">
        <v>203</v>
      </c>
      <c r="J139" s="158">
        <v>15</v>
      </c>
      <c r="K139" s="158">
        <v>15</v>
      </c>
      <c r="L139" s="158" t="s">
        <v>742</v>
      </c>
      <c r="M139" s="158" t="s">
        <v>52</v>
      </c>
      <c r="N139" s="158">
        <v>13</v>
      </c>
      <c r="O139" s="158">
        <v>10</v>
      </c>
      <c r="P139" s="158" t="s">
        <v>53</v>
      </c>
      <c r="Q139" s="158">
        <f t="shared" si="24"/>
        <v>13</v>
      </c>
      <c r="R139" s="158">
        <f t="shared" si="23"/>
        <v>10</v>
      </c>
      <c r="S139" s="158">
        <v>122</v>
      </c>
      <c r="T139" s="158">
        <v>33</v>
      </c>
      <c r="U139" s="158" t="s">
        <v>54</v>
      </c>
      <c r="V139" s="158">
        <f t="shared" si="21"/>
        <v>122</v>
      </c>
      <c r="W139" s="158">
        <f t="shared" si="22"/>
        <v>33</v>
      </c>
      <c r="X139" s="158">
        <f t="shared" si="20"/>
        <v>9.384615384615385</v>
      </c>
      <c r="Y139" s="158" t="s">
        <v>55</v>
      </c>
      <c r="Z139" s="158">
        <v>85</v>
      </c>
      <c r="AA139" s="158" t="s">
        <v>56</v>
      </c>
      <c r="AB139" s="158">
        <v>6</v>
      </c>
      <c r="AC139" s="158" t="s">
        <v>741</v>
      </c>
      <c r="AD139" s="158" t="s">
        <v>609</v>
      </c>
      <c r="AE139" s="158" t="s">
        <v>58</v>
      </c>
      <c r="AF139" s="158" t="s">
        <v>58</v>
      </c>
      <c r="AG139" s="158" t="s">
        <v>59</v>
      </c>
      <c r="AH139" s="158" t="s">
        <v>60</v>
      </c>
      <c r="AI139" s="158">
        <v>5</v>
      </c>
      <c r="AJ139" s="158" t="s">
        <v>61</v>
      </c>
      <c r="AK139" s="158">
        <v>300</v>
      </c>
      <c r="AL139" s="158">
        <v>300</v>
      </c>
      <c r="AM139" s="158"/>
      <c r="AN139" s="158">
        <v>56</v>
      </c>
      <c r="AO139" s="158">
        <v>12</v>
      </c>
      <c r="AP139" s="158" t="s">
        <v>424</v>
      </c>
      <c r="AQ139" s="1" t="s">
        <v>425</v>
      </c>
    </row>
    <row r="140" spans="1:43" x14ac:dyDescent="0.25">
      <c r="A140" s="165" t="s">
        <v>42</v>
      </c>
      <c r="B140" s="166" t="s">
        <v>119</v>
      </c>
      <c r="C140" s="177" t="s">
        <v>120</v>
      </c>
      <c r="D140" s="189" t="s">
        <v>161</v>
      </c>
      <c r="E140" s="41" t="s">
        <v>427</v>
      </c>
      <c r="F140" s="158" t="s">
        <v>73</v>
      </c>
      <c r="G140" s="158" t="s">
        <v>86</v>
      </c>
      <c r="H140" s="158" t="s">
        <v>49</v>
      </c>
      <c r="I140" s="158" t="s">
        <v>203</v>
      </c>
      <c r="J140" s="158">
        <v>15</v>
      </c>
      <c r="K140" s="158">
        <v>15</v>
      </c>
      <c r="L140" s="158" t="s">
        <v>740</v>
      </c>
      <c r="M140" s="158" t="s">
        <v>52</v>
      </c>
      <c r="N140" s="158">
        <v>14</v>
      </c>
      <c r="O140" s="158">
        <v>7</v>
      </c>
      <c r="P140" s="158" t="s">
        <v>53</v>
      </c>
      <c r="Q140" s="158">
        <f t="shared" si="24"/>
        <v>14</v>
      </c>
      <c r="R140" s="158">
        <f t="shared" si="23"/>
        <v>7</v>
      </c>
      <c r="S140" s="158">
        <v>22</v>
      </c>
      <c r="T140" s="158">
        <v>5</v>
      </c>
      <c r="U140" s="158" t="s">
        <v>54</v>
      </c>
      <c r="V140" s="158">
        <f t="shared" si="21"/>
        <v>22</v>
      </c>
      <c r="W140" s="158">
        <f t="shared" si="22"/>
        <v>5</v>
      </c>
      <c r="X140" s="158">
        <f t="shared" si="20"/>
        <v>1.5714285714285714</v>
      </c>
      <c r="Y140" s="158" t="s">
        <v>55</v>
      </c>
      <c r="Z140" s="158">
        <v>85</v>
      </c>
      <c r="AA140" s="158" t="s">
        <v>56</v>
      </c>
      <c r="AB140" s="158">
        <v>6</v>
      </c>
      <c r="AC140" s="158" t="s">
        <v>741</v>
      </c>
      <c r="AD140" s="158" t="s">
        <v>609</v>
      </c>
      <c r="AE140" s="158" t="s">
        <v>58</v>
      </c>
      <c r="AF140" s="158" t="s">
        <v>58</v>
      </c>
      <c r="AG140" s="158" t="s">
        <v>59</v>
      </c>
      <c r="AH140" s="158" t="s">
        <v>60</v>
      </c>
      <c r="AI140" s="158">
        <v>5</v>
      </c>
      <c r="AJ140" s="158" t="s">
        <v>61</v>
      </c>
      <c r="AK140" s="158">
        <v>300</v>
      </c>
      <c r="AL140" s="158">
        <v>300</v>
      </c>
      <c r="AM140" s="158"/>
      <c r="AN140" s="158">
        <v>56</v>
      </c>
      <c r="AO140" s="158">
        <v>12</v>
      </c>
      <c r="AP140" s="158" t="s">
        <v>424</v>
      </c>
      <c r="AQ140" s="1" t="s">
        <v>425</v>
      </c>
    </row>
    <row r="141" spans="1:43" x14ac:dyDescent="0.25">
      <c r="A141" s="165" t="s">
        <v>42</v>
      </c>
      <c r="B141" s="166" t="s">
        <v>119</v>
      </c>
      <c r="C141" s="177" t="s">
        <v>120</v>
      </c>
      <c r="D141" s="189" t="s">
        <v>161</v>
      </c>
      <c r="E141" s="41" t="s">
        <v>427</v>
      </c>
      <c r="F141" s="158" t="s">
        <v>73</v>
      </c>
      <c r="G141" s="158" t="s">
        <v>86</v>
      </c>
      <c r="H141" s="158" t="s">
        <v>49</v>
      </c>
      <c r="I141" s="158" t="s">
        <v>203</v>
      </c>
      <c r="J141" s="158">
        <v>15</v>
      </c>
      <c r="K141" s="158">
        <v>15</v>
      </c>
      <c r="L141" s="158" t="s">
        <v>742</v>
      </c>
      <c r="M141" s="158" t="s">
        <v>52</v>
      </c>
      <c r="N141" s="158">
        <v>21</v>
      </c>
      <c r="O141" s="158">
        <v>10</v>
      </c>
      <c r="P141" s="158" t="s">
        <v>53</v>
      </c>
      <c r="Q141" s="158">
        <f t="shared" si="24"/>
        <v>21</v>
      </c>
      <c r="R141" s="158">
        <f t="shared" si="23"/>
        <v>10</v>
      </c>
      <c r="S141" s="158">
        <v>41</v>
      </c>
      <c r="T141" s="158">
        <v>7</v>
      </c>
      <c r="U141" s="158" t="s">
        <v>54</v>
      </c>
      <c r="V141" s="158">
        <f t="shared" si="21"/>
        <v>41</v>
      </c>
      <c r="W141" s="158">
        <f t="shared" si="22"/>
        <v>7</v>
      </c>
      <c r="X141" s="158">
        <f t="shared" si="20"/>
        <v>1.9523809523809523</v>
      </c>
      <c r="Y141" s="158" t="s">
        <v>55</v>
      </c>
      <c r="Z141" s="158">
        <v>85</v>
      </c>
      <c r="AA141" s="158" t="s">
        <v>56</v>
      </c>
      <c r="AB141" s="158">
        <v>6</v>
      </c>
      <c r="AC141" s="158" t="s">
        <v>741</v>
      </c>
      <c r="AD141" s="158" t="s">
        <v>609</v>
      </c>
      <c r="AE141" s="158" t="s">
        <v>58</v>
      </c>
      <c r="AF141" s="158" t="s">
        <v>58</v>
      </c>
      <c r="AG141" s="158" t="s">
        <v>59</v>
      </c>
      <c r="AH141" s="158" t="s">
        <v>60</v>
      </c>
      <c r="AI141" s="158">
        <v>5</v>
      </c>
      <c r="AJ141" s="158" t="s">
        <v>61</v>
      </c>
      <c r="AK141" s="158">
        <v>300</v>
      </c>
      <c r="AL141" s="158">
        <v>300</v>
      </c>
      <c r="AM141" s="158"/>
      <c r="AN141" s="158">
        <v>56</v>
      </c>
      <c r="AO141" s="158">
        <v>12</v>
      </c>
      <c r="AP141" s="158" t="s">
        <v>424</v>
      </c>
      <c r="AQ141" s="1" t="s">
        <v>425</v>
      </c>
    </row>
    <row r="142" spans="1:43" x14ac:dyDescent="0.25">
      <c r="A142" s="172" t="s">
        <v>109</v>
      </c>
      <c r="B142" s="173" t="s">
        <v>147</v>
      </c>
      <c r="C142" s="163" t="s">
        <v>151</v>
      </c>
      <c r="D142" s="176" t="s">
        <v>152</v>
      </c>
      <c r="E142" s="37" t="s">
        <v>428</v>
      </c>
      <c r="F142" s="158" t="s">
        <v>85</v>
      </c>
      <c r="G142" s="158" t="s">
        <v>86</v>
      </c>
      <c r="H142" s="158" t="s">
        <v>49</v>
      </c>
      <c r="I142" s="158" t="s">
        <v>203</v>
      </c>
      <c r="J142" s="158">
        <v>15</v>
      </c>
      <c r="K142" s="158">
        <v>15</v>
      </c>
      <c r="L142" s="158" t="s">
        <v>740</v>
      </c>
      <c r="M142" s="158" t="s">
        <v>52</v>
      </c>
      <c r="N142" s="158">
        <v>6</v>
      </c>
      <c r="O142" s="158">
        <v>2</v>
      </c>
      <c r="P142" s="158" t="s">
        <v>53</v>
      </c>
      <c r="Q142" s="158">
        <f t="shared" si="24"/>
        <v>6</v>
      </c>
      <c r="R142" s="158">
        <f t="shared" si="23"/>
        <v>2</v>
      </c>
      <c r="S142" s="158">
        <v>72</v>
      </c>
      <c r="T142" s="158">
        <v>6</v>
      </c>
      <c r="U142" s="158" t="s">
        <v>54</v>
      </c>
      <c r="V142" s="158">
        <f t="shared" si="21"/>
        <v>72</v>
      </c>
      <c r="W142" s="158">
        <f t="shared" si="22"/>
        <v>6</v>
      </c>
      <c r="X142" s="158">
        <f t="shared" si="20"/>
        <v>12</v>
      </c>
      <c r="Y142" s="158" t="s">
        <v>55</v>
      </c>
      <c r="Z142" s="158">
        <v>85</v>
      </c>
      <c r="AA142" s="158" t="s">
        <v>56</v>
      </c>
      <c r="AB142" s="158">
        <v>6</v>
      </c>
      <c r="AC142" s="158" t="s">
        <v>741</v>
      </c>
      <c r="AD142" s="158" t="s">
        <v>609</v>
      </c>
      <c r="AE142" s="158" t="s">
        <v>58</v>
      </c>
      <c r="AF142" s="158" t="s">
        <v>58</v>
      </c>
      <c r="AG142" s="158" t="s">
        <v>59</v>
      </c>
      <c r="AH142" s="158" t="s">
        <v>60</v>
      </c>
      <c r="AI142" s="158">
        <v>5</v>
      </c>
      <c r="AJ142" s="158" t="s">
        <v>61</v>
      </c>
      <c r="AK142" s="158">
        <v>300</v>
      </c>
      <c r="AL142" s="158">
        <v>300</v>
      </c>
      <c r="AM142" s="158"/>
      <c r="AN142" s="158">
        <v>56</v>
      </c>
      <c r="AO142" s="158">
        <v>12</v>
      </c>
      <c r="AP142" s="158" t="s">
        <v>424</v>
      </c>
      <c r="AQ142" s="1" t="s">
        <v>425</v>
      </c>
    </row>
    <row r="143" spans="1:43" x14ac:dyDescent="0.25">
      <c r="A143" s="172" t="s">
        <v>109</v>
      </c>
      <c r="B143" s="173" t="s">
        <v>147</v>
      </c>
      <c r="C143" s="163" t="s">
        <v>151</v>
      </c>
      <c r="D143" s="176" t="s">
        <v>152</v>
      </c>
      <c r="E143" s="37" t="s">
        <v>428</v>
      </c>
      <c r="F143" s="158" t="s">
        <v>85</v>
      </c>
      <c r="G143" s="158" t="s">
        <v>86</v>
      </c>
      <c r="H143" s="158" t="s">
        <v>49</v>
      </c>
      <c r="I143" s="158" t="s">
        <v>203</v>
      </c>
      <c r="J143" s="158">
        <v>15</v>
      </c>
      <c r="K143" s="158">
        <v>15</v>
      </c>
      <c r="L143" s="158" t="s">
        <v>742</v>
      </c>
      <c r="M143" s="158" t="s">
        <v>52</v>
      </c>
      <c r="N143" s="158">
        <v>21</v>
      </c>
      <c r="O143" s="158">
        <v>16</v>
      </c>
      <c r="P143" s="158" t="s">
        <v>53</v>
      </c>
      <c r="Q143" s="158">
        <f t="shared" si="24"/>
        <v>21</v>
      </c>
      <c r="R143" s="158">
        <f t="shared" si="23"/>
        <v>16</v>
      </c>
      <c r="S143" s="158">
        <v>240</v>
      </c>
      <c r="T143" s="158">
        <v>61</v>
      </c>
      <c r="U143" s="158" t="s">
        <v>54</v>
      </c>
      <c r="V143" s="158">
        <f t="shared" si="21"/>
        <v>240</v>
      </c>
      <c r="W143" s="158">
        <f t="shared" si="22"/>
        <v>61</v>
      </c>
      <c r="X143" s="158">
        <f t="shared" si="20"/>
        <v>11.428571428571429</v>
      </c>
      <c r="Y143" s="158" t="s">
        <v>55</v>
      </c>
      <c r="Z143" s="158">
        <v>85</v>
      </c>
      <c r="AA143" s="158" t="s">
        <v>56</v>
      </c>
      <c r="AB143" s="158">
        <v>6</v>
      </c>
      <c r="AC143" s="158" t="s">
        <v>741</v>
      </c>
      <c r="AD143" s="158" t="s">
        <v>609</v>
      </c>
      <c r="AE143" s="158" t="s">
        <v>58</v>
      </c>
      <c r="AF143" s="158" t="s">
        <v>58</v>
      </c>
      <c r="AG143" s="158" t="s">
        <v>59</v>
      </c>
      <c r="AH143" s="158" t="s">
        <v>60</v>
      </c>
      <c r="AI143" s="158">
        <v>5</v>
      </c>
      <c r="AJ143" s="158" t="s">
        <v>61</v>
      </c>
      <c r="AK143" s="158">
        <v>300</v>
      </c>
      <c r="AL143" s="158">
        <v>300</v>
      </c>
      <c r="AM143" s="158"/>
      <c r="AN143" s="158">
        <v>56</v>
      </c>
      <c r="AO143" s="158">
        <v>12</v>
      </c>
      <c r="AP143" s="158" t="s">
        <v>424</v>
      </c>
      <c r="AQ143" s="1" t="s">
        <v>425</v>
      </c>
    </row>
    <row r="144" spans="1:43" x14ac:dyDescent="0.25">
      <c r="A144" s="159" t="s">
        <v>80</v>
      </c>
      <c r="B144" s="178" t="s">
        <v>167</v>
      </c>
      <c r="C144" s="179" t="s">
        <v>168</v>
      </c>
      <c r="D144" s="180" t="s">
        <v>511</v>
      </c>
      <c r="E144" s="130" t="s">
        <v>743</v>
      </c>
      <c r="F144" s="158" t="s">
        <v>97</v>
      </c>
      <c r="G144" s="158" t="s">
        <v>48</v>
      </c>
      <c r="H144" s="158" t="s">
        <v>744</v>
      </c>
      <c r="I144" s="158" t="s">
        <v>191</v>
      </c>
      <c r="J144" s="158">
        <v>15</v>
      </c>
      <c r="K144" s="158">
        <v>15</v>
      </c>
      <c r="L144" s="158" t="s">
        <v>745</v>
      </c>
      <c r="M144" s="158" t="s">
        <v>52</v>
      </c>
      <c r="N144" s="158">
        <v>8.9</v>
      </c>
      <c r="O144" s="158">
        <v>3.2</v>
      </c>
      <c r="P144" s="158" t="s">
        <v>53</v>
      </c>
      <c r="Q144" s="158">
        <v>8.9</v>
      </c>
      <c r="R144" s="158">
        <v>3.2</v>
      </c>
      <c r="S144" s="158">
        <v>32.299999999999997</v>
      </c>
      <c r="T144" s="158">
        <v>4.4000000000000004</v>
      </c>
      <c r="U144" s="158" t="s">
        <v>54</v>
      </c>
      <c r="V144" s="158">
        <v>32.299999999999997</v>
      </c>
      <c r="W144" s="158">
        <v>4.4000000000000004</v>
      </c>
      <c r="X144" s="158">
        <f t="shared" si="20"/>
        <v>3.6292134831460667</v>
      </c>
      <c r="Y144" s="158" t="s">
        <v>55</v>
      </c>
      <c r="Z144" s="158">
        <v>76</v>
      </c>
      <c r="AA144" s="158" t="s">
        <v>56</v>
      </c>
      <c r="AB144" s="158">
        <v>10</v>
      </c>
      <c r="AC144" s="158" t="s">
        <v>746</v>
      </c>
      <c r="AD144" s="158" t="s">
        <v>55</v>
      </c>
      <c r="AE144" s="158" t="s">
        <v>58</v>
      </c>
      <c r="AF144" s="158" t="s">
        <v>58</v>
      </c>
      <c r="AG144" s="158" t="s">
        <v>59</v>
      </c>
      <c r="AH144" s="158" t="s">
        <v>58</v>
      </c>
      <c r="AI144" s="158" t="s">
        <v>77</v>
      </c>
      <c r="AJ144" s="158" t="s">
        <v>59</v>
      </c>
      <c r="AK144" s="158">
        <v>90</v>
      </c>
      <c r="AL144" s="158">
        <v>90</v>
      </c>
      <c r="AM144" s="158"/>
      <c r="AN144" s="158">
        <v>55</v>
      </c>
      <c r="AO144" s="158">
        <v>10</v>
      </c>
      <c r="AP144" s="158" t="s">
        <v>747</v>
      </c>
      <c r="AQ144" s="1" t="s">
        <v>748</v>
      </c>
    </row>
    <row r="145" spans="1:52" x14ac:dyDescent="0.25">
      <c r="A145" s="159" t="s">
        <v>80</v>
      </c>
      <c r="B145" s="178" t="s">
        <v>167</v>
      </c>
      <c r="C145" s="179" t="s">
        <v>168</v>
      </c>
      <c r="D145" s="180" t="s">
        <v>511</v>
      </c>
      <c r="E145" s="130" t="s">
        <v>743</v>
      </c>
      <c r="F145" s="158" t="s">
        <v>97</v>
      </c>
      <c r="G145" s="158" t="s">
        <v>48</v>
      </c>
      <c r="H145" s="158" t="s">
        <v>744</v>
      </c>
      <c r="I145" s="158" t="s">
        <v>191</v>
      </c>
      <c r="J145" s="158">
        <v>15</v>
      </c>
      <c r="K145" s="158">
        <v>15</v>
      </c>
      <c r="L145" s="158" t="s">
        <v>749</v>
      </c>
      <c r="M145" s="158" t="s">
        <v>52</v>
      </c>
      <c r="N145" s="158">
        <v>28.7</v>
      </c>
      <c r="O145" s="158">
        <v>19.7</v>
      </c>
      <c r="P145" s="158" t="s">
        <v>53</v>
      </c>
      <c r="Q145" s="158">
        <v>28.7</v>
      </c>
      <c r="R145" s="158">
        <v>19.7</v>
      </c>
      <c r="S145" s="158">
        <v>76.8</v>
      </c>
      <c r="T145" s="158">
        <v>24.5</v>
      </c>
      <c r="U145" s="158" t="s">
        <v>54</v>
      </c>
      <c r="V145" s="158">
        <v>76.8</v>
      </c>
      <c r="W145" s="158">
        <v>24.5</v>
      </c>
      <c r="X145" s="158">
        <f t="shared" si="20"/>
        <v>2.6759581881533099</v>
      </c>
      <c r="Y145" s="158" t="s">
        <v>55</v>
      </c>
      <c r="Z145" s="158">
        <v>76</v>
      </c>
      <c r="AA145" s="158" t="s">
        <v>56</v>
      </c>
      <c r="AB145" s="158">
        <v>10</v>
      </c>
      <c r="AC145" s="158" t="s">
        <v>746</v>
      </c>
      <c r="AD145" s="158" t="s">
        <v>55</v>
      </c>
      <c r="AE145" s="158" t="s">
        <v>58</v>
      </c>
      <c r="AF145" s="158" t="s">
        <v>58</v>
      </c>
      <c r="AG145" s="158" t="s">
        <v>59</v>
      </c>
      <c r="AH145" s="158" t="s">
        <v>58</v>
      </c>
      <c r="AI145" s="158" t="s">
        <v>77</v>
      </c>
      <c r="AJ145" s="158" t="s">
        <v>59</v>
      </c>
      <c r="AK145" s="158">
        <v>90</v>
      </c>
      <c r="AL145" s="158">
        <v>90</v>
      </c>
      <c r="AM145" s="158"/>
      <c r="AN145" s="158">
        <v>55</v>
      </c>
      <c r="AO145" s="158">
        <v>10</v>
      </c>
      <c r="AP145" s="158" t="s">
        <v>747</v>
      </c>
      <c r="AQ145" s="1" t="s">
        <v>748</v>
      </c>
    </row>
    <row r="146" spans="1:52" x14ac:dyDescent="0.25">
      <c r="A146" s="11" t="s">
        <v>109</v>
      </c>
      <c r="B146" s="173" t="s">
        <v>147</v>
      </c>
      <c r="C146" s="140" t="s">
        <v>151</v>
      </c>
      <c r="D146" s="176" t="s">
        <v>152</v>
      </c>
      <c r="E146" s="142" t="s">
        <v>428</v>
      </c>
      <c r="F146" s="158" t="s">
        <v>85</v>
      </c>
      <c r="G146" s="158" t="s">
        <v>48</v>
      </c>
      <c r="H146" s="158" t="s">
        <v>750</v>
      </c>
      <c r="I146" s="158" t="s">
        <v>55</v>
      </c>
      <c r="J146" s="158">
        <v>15</v>
      </c>
      <c r="K146" s="158">
        <v>15</v>
      </c>
      <c r="L146" s="158" t="s">
        <v>751</v>
      </c>
      <c r="M146" s="158" t="s">
        <v>52</v>
      </c>
      <c r="N146" s="158">
        <v>27</v>
      </c>
      <c r="O146" s="158">
        <v>10</v>
      </c>
      <c r="P146" s="158" t="s">
        <v>53</v>
      </c>
      <c r="Q146" s="158">
        <v>27</v>
      </c>
      <c r="R146" s="158">
        <v>10</v>
      </c>
      <c r="S146" s="158">
        <v>111</v>
      </c>
      <c r="T146" s="158">
        <v>19</v>
      </c>
      <c r="U146" t="s">
        <v>54</v>
      </c>
      <c r="V146" s="158">
        <v>111</v>
      </c>
      <c r="W146" s="158">
        <v>19</v>
      </c>
      <c r="X146" s="158">
        <f t="shared" si="20"/>
        <v>4.1111111111111107</v>
      </c>
      <c r="Y146" s="158" t="s">
        <v>55</v>
      </c>
      <c r="Z146" s="158">
        <v>72</v>
      </c>
      <c r="AA146" s="158" t="s">
        <v>56</v>
      </c>
      <c r="AB146" s="158">
        <v>6</v>
      </c>
      <c r="AC146" s="158" t="s">
        <v>752</v>
      </c>
      <c r="AD146" s="158" t="s">
        <v>609</v>
      </c>
      <c r="AE146" s="158" t="s">
        <v>58</v>
      </c>
      <c r="AF146" s="158" t="s">
        <v>58</v>
      </c>
      <c r="AG146" s="158" t="s">
        <v>77</v>
      </c>
      <c r="AH146" s="158" t="s">
        <v>58</v>
      </c>
      <c r="AI146" s="158" t="s">
        <v>77</v>
      </c>
      <c r="AJ146" s="158" t="s">
        <v>59</v>
      </c>
      <c r="AK146" s="158">
        <v>400</v>
      </c>
      <c r="AL146" s="158">
        <v>400</v>
      </c>
      <c r="AM146" s="158"/>
      <c r="AN146" s="158">
        <v>55</v>
      </c>
      <c r="AO146" s="158">
        <v>10</v>
      </c>
      <c r="AP146" s="158" t="s">
        <v>753</v>
      </c>
      <c r="AQ146" s="1" t="s">
        <v>754</v>
      </c>
    </row>
    <row r="147" spans="1:52" x14ac:dyDescent="0.25">
      <c r="A147" s="11" t="s">
        <v>109</v>
      </c>
      <c r="B147" s="173" t="s">
        <v>147</v>
      </c>
      <c r="C147" s="140" t="s">
        <v>151</v>
      </c>
      <c r="D147" s="176" t="s">
        <v>152</v>
      </c>
      <c r="E147" s="142" t="s">
        <v>428</v>
      </c>
      <c r="F147" s="158" t="s">
        <v>85</v>
      </c>
      <c r="G147" s="158" t="s">
        <v>48</v>
      </c>
      <c r="H147" s="158" t="s">
        <v>750</v>
      </c>
      <c r="I147" s="158" t="s">
        <v>55</v>
      </c>
      <c r="J147" s="158">
        <v>15</v>
      </c>
      <c r="K147" s="158">
        <v>15</v>
      </c>
      <c r="L147" s="158" t="s">
        <v>755</v>
      </c>
      <c r="M147" s="158" t="s">
        <v>52</v>
      </c>
      <c r="N147" s="158">
        <v>10</v>
      </c>
      <c r="O147" s="158">
        <v>4</v>
      </c>
      <c r="P147" s="158" t="s">
        <v>53</v>
      </c>
      <c r="Q147" s="158">
        <v>10</v>
      </c>
      <c r="R147" s="158">
        <v>4</v>
      </c>
      <c r="S147" s="158">
        <v>113</v>
      </c>
      <c r="T147" s="158">
        <v>13</v>
      </c>
      <c r="U147" t="s">
        <v>54</v>
      </c>
      <c r="V147" s="158">
        <v>113</v>
      </c>
      <c r="W147" s="158">
        <v>13</v>
      </c>
      <c r="X147" s="158">
        <f t="shared" si="20"/>
        <v>11.3</v>
      </c>
      <c r="Y147" s="158" t="s">
        <v>55</v>
      </c>
      <c r="Z147" s="158">
        <v>72</v>
      </c>
      <c r="AA147" s="158" t="s">
        <v>56</v>
      </c>
      <c r="AB147" s="158">
        <v>6</v>
      </c>
      <c r="AC147" s="158" t="s">
        <v>752</v>
      </c>
      <c r="AD147" s="158" t="s">
        <v>609</v>
      </c>
      <c r="AE147" s="158" t="s">
        <v>58</v>
      </c>
      <c r="AF147" s="158" t="s">
        <v>58</v>
      </c>
      <c r="AG147" s="158" t="s">
        <v>77</v>
      </c>
      <c r="AH147" s="158" t="s">
        <v>58</v>
      </c>
      <c r="AI147" s="158" t="s">
        <v>77</v>
      </c>
      <c r="AJ147" s="158" t="s">
        <v>59</v>
      </c>
      <c r="AK147" s="158">
        <v>400</v>
      </c>
      <c r="AL147" s="158">
        <v>400</v>
      </c>
      <c r="AM147" s="158"/>
      <c r="AN147" s="158">
        <v>55</v>
      </c>
      <c r="AO147" s="158">
        <v>10</v>
      </c>
      <c r="AP147" s="158" t="s">
        <v>753</v>
      </c>
      <c r="AQ147" s="1" t="s">
        <v>754</v>
      </c>
    </row>
    <row r="148" spans="1:52" x14ac:dyDescent="0.25">
      <c r="A148" s="11" t="s">
        <v>109</v>
      </c>
      <c r="B148" s="173" t="s">
        <v>147</v>
      </c>
      <c r="C148" s="140" t="s">
        <v>151</v>
      </c>
      <c r="D148" s="176" t="s">
        <v>152</v>
      </c>
      <c r="E148" s="142" t="s">
        <v>428</v>
      </c>
      <c r="F148" s="158" t="s">
        <v>85</v>
      </c>
      <c r="G148" s="158" t="s">
        <v>48</v>
      </c>
      <c r="H148" s="158" t="s">
        <v>750</v>
      </c>
      <c r="I148" s="158" t="s">
        <v>55</v>
      </c>
      <c r="J148" s="158">
        <v>15</v>
      </c>
      <c r="K148" s="158">
        <v>15</v>
      </c>
      <c r="L148" s="158" t="s">
        <v>756</v>
      </c>
      <c r="M148" s="158" t="s">
        <v>52</v>
      </c>
      <c r="N148" s="158">
        <v>14</v>
      </c>
      <c r="O148" s="158">
        <v>5</v>
      </c>
      <c r="P148" s="158" t="s">
        <v>53</v>
      </c>
      <c r="Q148" s="158">
        <v>14</v>
      </c>
      <c r="R148" s="158">
        <v>5</v>
      </c>
      <c r="S148" s="158">
        <v>153</v>
      </c>
      <c r="T148" s="158">
        <v>18</v>
      </c>
      <c r="U148" t="s">
        <v>54</v>
      </c>
      <c r="V148" s="158">
        <v>153</v>
      </c>
      <c r="W148" s="158">
        <v>18</v>
      </c>
      <c r="X148" s="158">
        <f t="shared" si="20"/>
        <v>10.928571428571429</v>
      </c>
      <c r="Y148" s="158" t="s">
        <v>55</v>
      </c>
      <c r="Z148" s="158">
        <v>72</v>
      </c>
      <c r="AA148" s="158" t="s">
        <v>56</v>
      </c>
      <c r="AB148" s="158">
        <v>6</v>
      </c>
      <c r="AC148" s="158" t="s">
        <v>752</v>
      </c>
      <c r="AD148" s="158" t="s">
        <v>609</v>
      </c>
      <c r="AE148" s="158" t="s">
        <v>58</v>
      </c>
      <c r="AF148" s="158" t="s">
        <v>58</v>
      </c>
      <c r="AG148" s="158" t="s">
        <v>77</v>
      </c>
      <c r="AH148" s="158" t="s">
        <v>58</v>
      </c>
      <c r="AI148" s="158" t="s">
        <v>77</v>
      </c>
      <c r="AJ148" s="158" t="s">
        <v>59</v>
      </c>
      <c r="AK148" s="158">
        <v>400</v>
      </c>
      <c r="AL148" s="158">
        <v>400</v>
      </c>
      <c r="AM148" s="158"/>
      <c r="AN148" s="158">
        <v>55</v>
      </c>
      <c r="AO148" s="158">
        <v>10</v>
      </c>
      <c r="AP148" s="158" t="s">
        <v>753</v>
      </c>
      <c r="AQ148" s="1" t="s">
        <v>754</v>
      </c>
    </row>
    <row r="149" spans="1:52" x14ac:dyDescent="0.25">
      <c r="A149" s="11" t="s">
        <v>109</v>
      </c>
      <c r="B149" s="173" t="s">
        <v>147</v>
      </c>
      <c r="C149" s="140" t="s">
        <v>151</v>
      </c>
      <c r="D149" s="176" t="s">
        <v>152</v>
      </c>
      <c r="E149" s="142" t="s">
        <v>428</v>
      </c>
      <c r="F149" s="158" t="s">
        <v>85</v>
      </c>
      <c r="G149" s="158" t="s">
        <v>48</v>
      </c>
      <c r="H149" s="158" t="s">
        <v>750</v>
      </c>
      <c r="I149" s="158" t="s">
        <v>55</v>
      </c>
      <c r="J149" s="158">
        <v>15</v>
      </c>
      <c r="K149" s="158">
        <v>15</v>
      </c>
      <c r="L149" s="158" t="s">
        <v>757</v>
      </c>
      <c r="M149" s="158" t="s">
        <v>52</v>
      </c>
      <c r="N149" s="158">
        <v>17</v>
      </c>
      <c r="O149" s="158">
        <v>6</v>
      </c>
      <c r="P149" s="158" t="s">
        <v>53</v>
      </c>
      <c r="Q149" s="158">
        <v>17</v>
      </c>
      <c r="R149" s="158">
        <v>6</v>
      </c>
      <c r="S149" s="158">
        <v>190</v>
      </c>
      <c r="T149" s="158">
        <v>23</v>
      </c>
      <c r="U149" t="s">
        <v>54</v>
      </c>
      <c r="V149" s="158">
        <v>190</v>
      </c>
      <c r="W149" s="158">
        <v>23</v>
      </c>
      <c r="X149" s="158">
        <f t="shared" si="20"/>
        <v>11.176470588235293</v>
      </c>
      <c r="Y149" s="158" t="s">
        <v>55</v>
      </c>
      <c r="Z149" s="158">
        <v>72</v>
      </c>
      <c r="AA149" s="158" t="s">
        <v>56</v>
      </c>
      <c r="AB149" s="158">
        <v>6</v>
      </c>
      <c r="AC149" s="158" t="s">
        <v>758</v>
      </c>
      <c r="AD149" s="158" t="s">
        <v>609</v>
      </c>
      <c r="AE149" s="158" t="s">
        <v>58</v>
      </c>
      <c r="AF149" s="158" t="s">
        <v>58</v>
      </c>
      <c r="AG149" s="158" t="s">
        <v>77</v>
      </c>
      <c r="AH149" s="158" t="s">
        <v>58</v>
      </c>
      <c r="AI149" s="158" t="s">
        <v>77</v>
      </c>
      <c r="AJ149" s="158" t="s">
        <v>59</v>
      </c>
      <c r="AK149" s="158">
        <v>400</v>
      </c>
      <c r="AL149" s="158">
        <v>400</v>
      </c>
      <c r="AM149" s="158"/>
      <c r="AN149" s="158">
        <v>55</v>
      </c>
      <c r="AO149" s="158">
        <v>10</v>
      </c>
      <c r="AP149" s="158" t="s">
        <v>753</v>
      </c>
      <c r="AQ149" s="1" t="s">
        <v>754</v>
      </c>
    </row>
    <row r="150" spans="1:52" x14ac:dyDescent="0.25">
      <c r="A150" s="11" t="s">
        <v>109</v>
      </c>
      <c r="B150" s="173" t="s">
        <v>147</v>
      </c>
      <c r="C150" s="140" t="s">
        <v>151</v>
      </c>
      <c r="D150" s="176" t="s">
        <v>152</v>
      </c>
      <c r="E150" s="142" t="s">
        <v>428</v>
      </c>
      <c r="F150" s="158" t="s">
        <v>85</v>
      </c>
      <c r="G150" s="158" t="s">
        <v>48</v>
      </c>
      <c r="H150" s="158" t="s">
        <v>750</v>
      </c>
      <c r="I150" s="158" t="s">
        <v>55</v>
      </c>
      <c r="J150" s="158">
        <v>15</v>
      </c>
      <c r="K150" s="158">
        <v>15</v>
      </c>
      <c r="L150" s="109" t="s">
        <v>759</v>
      </c>
      <c r="M150" s="158" t="s">
        <v>52</v>
      </c>
      <c r="N150" s="158">
        <v>20</v>
      </c>
      <c r="O150" s="158">
        <v>6</v>
      </c>
      <c r="P150" s="158" t="s">
        <v>53</v>
      </c>
      <c r="Q150" s="158">
        <v>20</v>
      </c>
      <c r="R150" s="158">
        <v>6</v>
      </c>
      <c r="S150" s="158">
        <v>211</v>
      </c>
      <c r="T150" s="158">
        <v>23</v>
      </c>
      <c r="U150" t="s">
        <v>54</v>
      </c>
      <c r="V150" s="158">
        <v>211</v>
      </c>
      <c r="W150" s="158">
        <v>23</v>
      </c>
      <c r="X150" s="158">
        <f t="shared" si="20"/>
        <v>10.55</v>
      </c>
      <c r="Y150" s="158" t="s">
        <v>55</v>
      </c>
      <c r="Z150" s="158">
        <v>72</v>
      </c>
      <c r="AA150" s="158" t="s">
        <v>56</v>
      </c>
      <c r="AB150" s="158">
        <v>6</v>
      </c>
      <c r="AC150" s="158" t="s">
        <v>758</v>
      </c>
      <c r="AD150" s="158" t="s">
        <v>609</v>
      </c>
      <c r="AE150" s="158" t="s">
        <v>58</v>
      </c>
      <c r="AF150" s="158" t="s">
        <v>58</v>
      </c>
      <c r="AG150" s="158" t="s">
        <v>77</v>
      </c>
      <c r="AH150" s="158" t="s">
        <v>58</v>
      </c>
      <c r="AI150" s="158" t="s">
        <v>77</v>
      </c>
      <c r="AJ150" s="158" t="s">
        <v>59</v>
      </c>
      <c r="AK150" s="158">
        <v>400</v>
      </c>
      <c r="AL150" s="158">
        <v>400</v>
      </c>
      <c r="AM150" s="158"/>
      <c r="AN150" s="158">
        <v>55</v>
      </c>
      <c r="AO150" s="158">
        <v>10</v>
      </c>
      <c r="AP150" s="158" t="s">
        <v>753</v>
      </c>
      <c r="AQ150" s="1" t="s">
        <v>754</v>
      </c>
    </row>
    <row r="151" spans="1:52" x14ac:dyDescent="0.25">
      <c r="A151" s="159" t="s">
        <v>80</v>
      </c>
      <c r="B151" s="162" t="s">
        <v>93</v>
      </c>
      <c r="C151" s="169" t="s">
        <v>103</v>
      </c>
      <c r="D151" s="198" t="s">
        <v>760</v>
      </c>
      <c r="E151" s="85" t="s">
        <v>761</v>
      </c>
      <c r="F151" s="158" t="s">
        <v>97</v>
      </c>
      <c r="G151" s="158" t="s">
        <v>86</v>
      </c>
      <c r="H151" s="158" t="s">
        <v>68</v>
      </c>
      <c r="I151" s="158" t="s">
        <v>207</v>
      </c>
      <c r="J151" s="158">
        <v>12</v>
      </c>
      <c r="K151" s="158">
        <v>12</v>
      </c>
      <c r="L151" s="158"/>
      <c r="M151" s="181" t="s">
        <v>242</v>
      </c>
      <c r="N151" s="158" t="s">
        <v>55</v>
      </c>
      <c r="O151" s="158" t="s">
        <v>55</v>
      </c>
      <c r="P151" s="158" t="s">
        <v>55</v>
      </c>
      <c r="Q151" s="158" t="s">
        <v>55</v>
      </c>
      <c r="R151" s="158" t="s">
        <v>55</v>
      </c>
      <c r="S151" s="158" t="s">
        <v>55</v>
      </c>
      <c r="T151" s="158" t="s">
        <v>55</v>
      </c>
      <c r="U151" s="158" t="s">
        <v>55</v>
      </c>
      <c r="V151" s="158" t="s">
        <v>55</v>
      </c>
      <c r="W151" s="158" t="s">
        <v>55</v>
      </c>
      <c r="X151" s="158">
        <v>1.03</v>
      </c>
      <c r="Y151" s="158" t="s">
        <v>55</v>
      </c>
      <c r="Z151" s="158">
        <v>96</v>
      </c>
      <c r="AA151" s="158" t="s">
        <v>56</v>
      </c>
      <c r="AB151" s="158">
        <v>8</v>
      </c>
      <c r="AC151" s="158" t="s">
        <v>762</v>
      </c>
      <c r="AD151" s="158" t="s">
        <v>609</v>
      </c>
      <c r="AE151" s="158" t="s">
        <v>58</v>
      </c>
      <c r="AF151" s="158" t="s">
        <v>58</v>
      </c>
      <c r="AG151" s="158" t="s">
        <v>59</v>
      </c>
      <c r="AH151" s="158" t="s">
        <v>58</v>
      </c>
      <c r="AI151" s="158" t="s">
        <v>77</v>
      </c>
      <c r="AJ151" s="158" t="s">
        <v>209</v>
      </c>
      <c r="AK151" s="158">
        <v>185</v>
      </c>
      <c r="AL151" s="158">
        <v>185</v>
      </c>
      <c r="AM151" s="158"/>
      <c r="AN151" s="158">
        <v>-45</v>
      </c>
      <c r="AO151" s="158">
        <v>170</v>
      </c>
      <c r="AP151" s="158" t="s">
        <v>433</v>
      </c>
      <c r="AQ151" s="9" t="s">
        <v>434</v>
      </c>
    </row>
    <row r="152" spans="1:52" x14ac:dyDescent="0.25">
      <c r="A152" s="159" t="s">
        <v>80</v>
      </c>
      <c r="B152" s="162" t="s">
        <v>93</v>
      </c>
      <c r="C152" s="169" t="s">
        <v>103</v>
      </c>
      <c r="D152" s="198" t="s">
        <v>760</v>
      </c>
      <c r="E152" s="85" t="s">
        <v>761</v>
      </c>
      <c r="F152" s="158" t="s">
        <v>97</v>
      </c>
      <c r="G152" s="158" t="s">
        <v>86</v>
      </c>
      <c r="H152" s="158" t="s">
        <v>68</v>
      </c>
      <c r="I152" s="158" t="s">
        <v>207</v>
      </c>
      <c r="J152" s="158">
        <v>12</v>
      </c>
      <c r="K152" s="158">
        <v>12</v>
      </c>
      <c r="L152" s="158"/>
      <c r="M152" s="181" t="s">
        <v>242</v>
      </c>
      <c r="N152" s="158" t="s">
        <v>55</v>
      </c>
      <c r="O152" s="158" t="s">
        <v>55</v>
      </c>
      <c r="P152" s="158" t="s">
        <v>55</v>
      </c>
      <c r="Q152" s="158" t="s">
        <v>55</v>
      </c>
      <c r="R152" s="158" t="s">
        <v>55</v>
      </c>
      <c r="S152" s="158" t="s">
        <v>55</v>
      </c>
      <c r="T152" s="158" t="s">
        <v>55</v>
      </c>
      <c r="U152" s="158" t="s">
        <v>55</v>
      </c>
      <c r="V152" s="158" t="s">
        <v>55</v>
      </c>
      <c r="W152" s="158" t="s">
        <v>55</v>
      </c>
      <c r="X152" s="158">
        <v>1.17</v>
      </c>
      <c r="Y152" s="158" t="s">
        <v>55</v>
      </c>
      <c r="Z152" s="158">
        <v>96</v>
      </c>
      <c r="AA152" s="158" t="s">
        <v>56</v>
      </c>
      <c r="AB152" s="158">
        <v>8</v>
      </c>
      <c r="AC152" s="158" t="s">
        <v>762</v>
      </c>
      <c r="AD152" s="158" t="s">
        <v>609</v>
      </c>
      <c r="AE152" s="158" t="s">
        <v>58</v>
      </c>
      <c r="AF152" s="158" t="s">
        <v>58</v>
      </c>
      <c r="AG152" s="158" t="s">
        <v>59</v>
      </c>
      <c r="AH152" s="158" t="s">
        <v>58</v>
      </c>
      <c r="AI152" s="158" t="s">
        <v>77</v>
      </c>
      <c r="AJ152" s="158" t="s">
        <v>209</v>
      </c>
      <c r="AK152" s="158">
        <v>185</v>
      </c>
      <c r="AL152" s="158">
        <v>185</v>
      </c>
      <c r="AM152" s="158"/>
      <c r="AN152" s="158">
        <v>-45</v>
      </c>
      <c r="AO152" s="158">
        <v>170</v>
      </c>
      <c r="AP152" s="158" t="s">
        <v>433</v>
      </c>
      <c r="AQ152" s="9" t="s">
        <v>434</v>
      </c>
    </row>
    <row r="153" spans="1:52" x14ac:dyDescent="0.25">
      <c r="A153" s="159" t="s">
        <v>80</v>
      </c>
      <c r="B153" s="162" t="s">
        <v>93</v>
      </c>
      <c r="C153" s="169" t="s">
        <v>103</v>
      </c>
      <c r="D153" s="198" t="s">
        <v>760</v>
      </c>
      <c r="E153" s="85" t="s">
        <v>761</v>
      </c>
      <c r="F153" s="158" t="s">
        <v>97</v>
      </c>
      <c r="G153" s="158" t="s">
        <v>86</v>
      </c>
      <c r="H153" s="158" t="s">
        <v>68</v>
      </c>
      <c r="I153" s="158" t="s">
        <v>203</v>
      </c>
      <c r="J153" s="158">
        <v>12</v>
      </c>
      <c r="K153" s="158">
        <v>12</v>
      </c>
      <c r="L153" s="158"/>
      <c r="M153" s="181" t="s">
        <v>242</v>
      </c>
      <c r="N153" s="158" t="s">
        <v>55</v>
      </c>
      <c r="O153" s="158" t="s">
        <v>55</v>
      </c>
      <c r="P153" s="158" t="s">
        <v>55</v>
      </c>
      <c r="Q153" s="158" t="s">
        <v>55</v>
      </c>
      <c r="R153" s="158" t="s">
        <v>55</v>
      </c>
      <c r="S153" s="158" t="s">
        <v>55</v>
      </c>
      <c r="T153" s="158" t="s">
        <v>55</v>
      </c>
      <c r="U153" s="158" t="s">
        <v>55</v>
      </c>
      <c r="V153" s="158" t="s">
        <v>55</v>
      </c>
      <c r="W153" s="158" t="s">
        <v>55</v>
      </c>
      <c r="X153" s="158">
        <v>0.76</v>
      </c>
      <c r="Y153" s="158" t="s">
        <v>55</v>
      </c>
      <c r="Z153" s="158">
        <v>96</v>
      </c>
      <c r="AA153" s="158" t="s">
        <v>56</v>
      </c>
      <c r="AB153" s="158">
        <v>8</v>
      </c>
      <c r="AC153" s="158" t="s">
        <v>763</v>
      </c>
      <c r="AD153" s="158" t="s">
        <v>609</v>
      </c>
      <c r="AE153" s="158" t="s">
        <v>58</v>
      </c>
      <c r="AF153" s="158" t="s">
        <v>58</v>
      </c>
      <c r="AG153" s="158" t="s">
        <v>59</v>
      </c>
      <c r="AH153" s="158" t="s">
        <v>58</v>
      </c>
      <c r="AI153" s="158" t="s">
        <v>77</v>
      </c>
      <c r="AJ153" s="158" t="s">
        <v>209</v>
      </c>
      <c r="AK153" s="158">
        <v>185</v>
      </c>
      <c r="AL153" s="158">
        <v>185</v>
      </c>
      <c r="AM153" s="158"/>
      <c r="AN153" s="158">
        <v>-45</v>
      </c>
      <c r="AO153" s="158">
        <v>170</v>
      </c>
      <c r="AP153" s="158" t="s">
        <v>433</v>
      </c>
      <c r="AQ153" s="9" t="s">
        <v>434</v>
      </c>
    </row>
    <row r="154" spans="1:52" x14ac:dyDescent="0.25">
      <c r="A154" s="159" t="s">
        <v>80</v>
      </c>
      <c r="B154" s="162" t="s">
        <v>93</v>
      </c>
      <c r="C154" s="169" t="s">
        <v>103</v>
      </c>
      <c r="D154" s="198" t="s">
        <v>760</v>
      </c>
      <c r="E154" s="85" t="s">
        <v>761</v>
      </c>
      <c r="F154" s="158" t="s">
        <v>97</v>
      </c>
      <c r="G154" s="158" t="s">
        <v>86</v>
      </c>
      <c r="H154" s="158" t="s">
        <v>68</v>
      </c>
      <c r="I154" s="158" t="s">
        <v>203</v>
      </c>
      <c r="J154" s="158">
        <v>12</v>
      </c>
      <c r="K154" s="158">
        <v>12</v>
      </c>
      <c r="L154" s="158"/>
      <c r="M154" s="181" t="s">
        <v>242</v>
      </c>
      <c r="N154" s="158" t="s">
        <v>55</v>
      </c>
      <c r="O154" s="158" t="s">
        <v>55</v>
      </c>
      <c r="P154" s="158" t="s">
        <v>55</v>
      </c>
      <c r="Q154" s="158" t="s">
        <v>55</v>
      </c>
      <c r="R154" s="158" t="s">
        <v>55</v>
      </c>
      <c r="S154" s="158" t="s">
        <v>55</v>
      </c>
      <c r="T154" s="158" t="s">
        <v>55</v>
      </c>
      <c r="U154" s="158" t="s">
        <v>55</v>
      </c>
      <c r="V154" s="158" t="s">
        <v>55</v>
      </c>
      <c r="W154" s="158" t="s">
        <v>55</v>
      </c>
      <c r="X154" s="158">
        <v>0.81</v>
      </c>
      <c r="Y154" s="158" t="s">
        <v>55</v>
      </c>
      <c r="Z154" s="158">
        <v>96</v>
      </c>
      <c r="AA154" s="158" t="s">
        <v>56</v>
      </c>
      <c r="AB154" s="158">
        <v>8</v>
      </c>
      <c r="AC154" s="158" t="s">
        <v>763</v>
      </c>
      <c r="AD154" s="158" t="s">
        <v>609</v>
      </c>
      <c r="AE154" s="158" t="s">
        <v>58</v>
      </c>
      <c r="AF154" s="158" t="s">
        <v>58</v>
      </c>
      <c r="AG154" s="158" t="s">
        <v>59</v>
      </c>
      <c r="AH154" s="158" t="s">
        <v>58</v>
      </c>
      <c r="AI154" s="158" t="s">
        <v>77</v>
      </c>
      <c r="AJ154" s="158" t="s">
        <v>209</v>
      </c>
      <c r="AK154" s="158">
        <v>185</v>
      </c>
      <c r="AL154" s="158">
        <v>185</v>
      </c>
      <c r="AM154" s="158"/>
      <c r="AN154" s="158">
        <v>-45</v>
      </c>
      <c r="AO154" s="158">
        <v>170</v>
      </c>
      <c r="AP154" s="158" t="s">
        <v>433</v>
      </c>
      <c r="AQ154" s="9" t="s">
        <v>434</v>
      </c>
    </row>
    <row r="155" spans="1:52" x14ac:dyDescent="0.25">
      <c r="A155" s="165" t="s">
        <v>42</v>
      </c>
      <c r="B155" s="166" t="s">
        <v>119</v>
      </c>
      <c r="C155" s="195" t="s">
        <v>435</v>
      </c>
      <c r="D155" s="196" t="s">
        <v>436</v>
      </c>
      <c r="E155" s="41" t="s">
        <v>437</v>
      </c>
      <c r="F155" s="158" t="s">
        <v>73</v>
      </c>
      <c r="G155" s="158" t="s">
        <v>86</v>
      </c>
      <c r="H155" s="158" t="s">
        <v>68</v>
      </c>
      <c r="I155" s="158" t="s">
        <v>207</v>
      </c>
      <c r="J155" s="158">
        <v>12</v>
      </c>
      <c r="K155" s="158">
        <v>12</v>
      </c>
      <c r="L155" s="158"/>
      <c r="M155" s="158" t="s">
        <v>52</v>
      </c>
      <c r="N155" s="158">
        <v>39.69</v>
      </c>
      <c r="O155" s="158">
        <v>17.16</v>
      </c>
      <c r="P155" s="158" t="s">
        <v>53</v>
      </c>
      <c r="Q155" s="158">
        <f>N155</f>
        <v>39.69</v>
      </c>
      <c r="R155" s="158">
        <f>O155</f>
        <v>17.16</v>
      </c>
      <c r="S155" s="158">
        <v>8.7200000000000006</v>
      </c>
      <c r="T155" s="158">
        <v>1.08</v>
      </c>
      <c r="U155" s="158" t="s">
        <v>54</v>
      </c>
      <c r="V155" s="158">
        <f>S155</f>
        <v>8.7200000000000006</v>
      </c>
      <c r="W155" s="158">
        <f>T155</f>
        <v>1.08</v>
      </c>
      <c r="X155" s="158">
        <f>V155/Q155</f>
        <v>0.21970269589317212</v>
      </c>
      <c r="Y155" s="158" t="s">
        <v>55</v>
      </c>
      <c r="Z155" s="158">
        <v>96</v>
      </c>
      <c r="AA155" s="158" t="s">
        <v>56</v>
      </c>
      <c r="AB155" s="158">
        <v>8</v>
      </c>
      <c r="AC155" s="158" t="s">
        <v>762</v>
      </c>
      <c r="AD155" s="158" t="s">
        <v>609</v>
      </c>
      <c r="AE155" s="158" t="s">
        <v>58</v>
      </c>
      <c r="AF155" s="158" t="s">
        <v>58</v>
      </c>
      <c r="AG155" s="158" t="s">
        <v>59</v>
      </c>
      <c r="AH155" s="158" t="s">
        <v>58</v>
      </c>
      <c r="AI155" s="158" t="s">
        <v>77</v>
      </c>
      <c r="AJ155" s="158" t="s">
        <v>209</v>
      </c>
      <c r="AK155" s="158">
        <v>185</v>
      </c>
      <c r="AL155" s="158">
        <v>185</v>
      </c>
      <c r="AM155" s="158"/>
      <c r="AN155" s="158">
        <v>-45</v>
      </c>
      <c r="AO155" s="158">
        <v>170</v>
      </c>
      <c r="AP155" s="158" t="s">
        <v>433</v>
      </c>
      <c r="AQ155" s="9" t="s">
        <v>434</v>
      </c>
    </row>
    <row r="156" spans="1:52" x14ac:dyDescent="0.25">
      <c r="A156" s="165" t="s">
        <v>42</v>
      </c>
      <c r="B156" s="166" t="s">
        <v>119</v>
      </c>
      <c r="C156" s="195" t="s">
        <v>435</v>
      </c>
      <c r="D156" s="196" t="s">
        <v>436</v>
      </c>
      <c r="E156" s="41" t="s">
        <v>437</v>
      </c>
      <c r="F156" s="158" t="s">
        <v>73</v>
      </c>
      <c r="G156" s="158" t="s">
        <v>86</v>
      </c>
      <c r="H156" s="158" t="s">
        <v>68</v>
      </c>
      <c r="I156" s="158" t="s">
        <v>203</v>
      </c>
      <c r="J156" s="158">
        <v>12</v>
      </c>
      <c r="K156" s="158">
        <v>12</v>
      </c>
      <c r="L156" s="158"/>
      <c r="M156" s="181" t="s">
        <v>242</v>
      </c>
      <c r="N156" s="158" t="s">
        <v>55</v>
      </c>
      <c r="O156" s="158" t="s">
        <v>55</v>
      </c>
      <c r="P156" s="158" t="s">
        <v>55</v>
      </c>
      <c r="Q156" s="158" t="s">
        <v>55</v>
      </c>
      <c r="R156" s="158" t="s">
        <v>55</v>
      </c>
      <c r="S156" s="158" t="s">
        <v>55</v>
      </c>
      <c r="T156" s="158" t="s">
        <v>55</v>
      </c>
      <c r="U156" s="158" t="s">
        <v>55</v>
      </c>
      <c r="V156" s="158" t="s">
        <v>55</v>
      </c>
      <c r="W156" s="158" t="s">
        <v>55</v>
      </c>
      <c r="X156" s="158">
        <v>0.17</v>
      </c>
      <c r="Y156" s="158" t="s">
        <v>55</v>
      </c>
      <c r="Z156" s="158">
        <v>96</v>
      </c>
      <c r="AA156" s="158" t="s">
        <v>56</v>
      </c>
      <c r="AB156" s="158">
        <v>8</v>
      </c>
      <c r="AC156" s="158" t="s">
        <v>763</v>
      </c>
      <c r="AD156" s="158" t="s">
        <v>609</v>
      </c>
      <c r="AE156" s="158" t="s">
        <v>58</v>
      </c>
      <c r="AF156" s="158" t="s">
        <v>58</v>
      </c>
      <c r="AG156" s="158" t="s">
        <v>59</v>
      </c>
      <c r="AH156" s="158" t="s">
        <v>58</v>
      </c>
      <c r="AI156" s="158" t="s">
        <v>77</v>
      </c>
      <c r="AJ156" s="158" t="s">
        <v>209</v>
      </c>
      <c r="AK156" s="158">
        <v>185</v>
      </c>
      <c r="AL156" s="158">
        <v>185</v>
      </c>
      <c r="AM156" s="158"/>
      <c r="AN156" s="158">
        <v>-45</v>
      </c>
      <c r="AO156" s="158">
        <v>170</v>
      </c>
      <c r="AP156" s="158" t="s">
        <v>433</v>
      </c>
      <c r="AQ156" s="9" t="s">
        <v>434</v>
      </c>
      <c r="AZ156" s="1" t="s">
        <v>764</v>
      </c>
    </row>
    <row r="157" spans="1:52" x14ac:dyDescent="0.25">
      <c r="A157" s="159" t="s">
        <v>80</v>
      </c>
      <c r="B157" s="171" t="s">
        <v>438</v>
      </c>
      <c r="C157" s="197" t="s">
        <v>439</v>
      </c>
      <c r="D157" s="198" t="s">
        <v>440</v>
      </c>
      <c r="E157" s="85" t="s">
        <v>441</v>
      </c>
      <c r="F157" s="158" t="s">
        <v>97</v>
      </c>
      <c r="G157" s="158" t="s">
        <v>86</v>
      </c>
      <c r="H157" s="158" t="s">
        <v>68</v>
      </c>
      <c r="I157" s="158" t="s">
        <v>207</v>
      </c>
      <c r="J157" s="158">
        <v>12</v>
      </c>
      <c r="K157" s="158">
        <v>12</v>
      </c>
      <c r="L157" s="158"/>
      <c r="M157" s="158" t="s">
        <v>52</v>
      </c>
      <c r="N157" s="158">
        <v>34.369999999999997</v>
      </c>
      <c r="O157" s="158">
        <v>5.84</v>
      </c>
      <c r="P157" s="158" t="s">
        <v>53</v>
      </c>
      <c r="Q157" s="158">
        <f t="shared" ref="Q157:R159" si="25">N157</f>
        <v>34.369999999999997</v>
      </c>
      <c r="R157" s="158">
        <f t="shared" si="25"/>
        <v>5.84</v>
      </c>
      <c r="S157" s="158">
        <v>9.3699999999999992</v>
      </c>
      <c r="T157" s="158">
        <v>1.02</v>
      </c>
      <c r="U157" s="158" t="s">
        <v>54</v>
      </c>
      <c r="V157" s="158">
        <f t="shared" ref="V157:W159" si="26">S157</f>
        <v>9.3699999999999992</v>
      </c>
      <c r="W157" s="158">
        <f t="shared" si="26"/>
        <v>1.02</v>
      </c>
      <c r="X157" s="158">
        <f>V157/Q157</f>
        <v>0.27262147221414024</v>
      </c>
      <c r="Y157" s="158" t="s">
        <v>55</v>
      </c>
      <c r="Z157" s="158">
        <v>96</v>
      </c>
      <c r="AA157" s="158" t="s">
        <v>56</v>
      </c>
      <c r="AB157" s="158">
        <v>8</v>
      </c>
      <c r="AC157" s="158" t="s">
        <v>762</v>
      </c>
      <c r="AD157" s="158" t="s">
        <v>609</v>
      </c>
      <c r="AE157" s="158" t="s">
        <v>58</v>
      </c>
      <c r="AF157" s="158" t="s">
        <v>58</v>
      </c>
      <c r="AG157" s="158" t="s">
        <v>59</v>
      </c>
      <c r="AH157" s="158" t="s">
        <v>58</v>
      </c>
      <c r="AI157" s="158" t="s">
        <v>77</v>
      </c>
      <c r="AJ157" s="158" t="s">
        <v>209</v>
      </c>
      <c r="AK157" s="158">
        <v>185</v>
      </c>
      <c r="AL157" s="158">
        <v>185</v>
      </c>
      <c r="AM157" s="158"/>
      <c r="AN157" s="158">
        <v>-45</v>
      </c>
      <c r="AO157" s="158">
        <v>170</v>
      </c>
      <c r="AP157" s="158" t="s">
        <v>433</v>
      </c>
      <c r="AQ157" s="9" t="s">
        <v>434</v>
      </c>
    </row>
    <row r="158" spans="1:52" x14ac:dyDescent="0.25">
      <c r="A158" s="159" t="s">
        <v>80</v>
      </c>
      <c r="B158" s="171" t="s">
        <v>438</v>
      </c>
      <c r="C158" s="197" t="s">
        <v>439</v>
      </c>
      <c r="D158" s="198" t="s">
        <v>440</v>
      </c>
      <c r="E158" s="85" t="s">
        <v>441</v>
      </c>
      <c r="F158" s="158" t="s">
        <v>97</v>
      </c>
      <c r="G158" s="158" t="s">
        <v>86</v>
      </c>
      <c r="H158" s="158" t="s">
        <v>68</v>
      </c>
      <c r="I158" s="158" t="s">
        <v>203</v>
      </c>
      <c r="J158" s="158">
        <v>12</v>
      </c>
      <c r="K158" s="158">
        <v>12</v>
      </c>
      <c r="L158" s="158"/>
      <c r="M158" s="158" t="s">
        <v>52</v>
      </c>
      <c r="N158" s="158">
        <v>49.79</v>
      </c>
      <c r="O158" s="158">
        <v>11.95</v>
      </c>
      <c r="P158" s="158" t="s">
        <v>53</v>
      </c>
      <c r="Q158" s="158">
        <f t="shared" si="25"/>
        <v>49.79</v>
      </c>
      <c r="R158" s="158">
        <f t="shared" si="25"/>
        <v>11.95</v>
      </c>
      <c r="S158" s="158">
        <v>13.75</v>
      </c>
      <c r="T158" s="158">
        <v>1.1200000000000001</v>
      </c>
      <c r="U158" s="158" t="s">
        <v>54</v>
      </c>
      <c r="V158" s="158">
        <f t="shared" si="26"/>
        <v>13.75</v>
      </c>
      <c r="W158" s="158">
        <f t="shared" si="26"/>
        <v>1.1200000000000001</v>
      </c>
      <c r="X158" s="158">
        <f>V158/Q158</f>
        <v>0.27615987146013254</v>
      </c>
      <c r="Y158" s="158" t="s">
        <v>55</v>
      </c>
      <c r="Z158" s="158">
        <v>96</v>
      </c>
      <c r="AA158" s="158" t="s">
        <v>56</v>
      </c>
      <c r="AB158" s="158">
        <v>8</v>
      </c>
      <c r="AC158" s="158" t="s">
        <v>763</v>
      </c>
      <c r="AD158" s="158" t="s">
        <v>609</v>
      </c>
      <c r="AE158" s="158" t="s">
        <v>58</v>
      </c>
      <c r="AF158" s="158" t="s">
        <v>58</v>
      </c>
      <c r="AG158" s="158" t="s">
        <v>59</v>
      </c>
      <c r="AH158" s="158" t="s">
        <v>58</v>
      </c>
      <c r="AI158" s="158" t="s">
        <v>77</v>
      </c>
      <c r="AJ158" s="158" t="s">
        <v>209</v>
      </c>
      <c r="AK158" s="158">
        <v>185</v>
      </c>
      <c r="AL158" s="158">
        <v>185</v>
      </c>
      <c r="AM158" s="158"/>
      <c r="AN158" s="158">
        <v>-45</v>
      </c>
      <c r="AO158" s="158">
        <v>170</v>
      </c>
      <c r="AP158" s="158" t="s">
        <v>433</v>
      </c>
      <c r="AQ158" s="9" t="s">
        <v>434</v>
      </c>
    </row>
    <row r="159" spans="1:52" x14ac:dyDescent="0.25">
      <c r="A159" s="165" t="s">
        <v>42</v>
      </c>
      <c r="B159" s="185" t="s">
        <v>442</v>
      </c>
      <c r="C159" s="183" t="s">
        <v>443</v>
      </c>
      <c r="D159" s="166" t="s">
        <v>444</v>
      </c>
      <c r="E159" s="42" t="s">
        <v>445</v>
      </c>
      <c r="F159" s="158" t="s">
        <v>97</v>
      </c>
      <c r="G159" s="158" t="s">
        <v>86</v>
      </c>
      <c r="H159" s="158" t="s">
        <v>68</v>
      </c>
      <c r="I159" s="158" t="s">
        <v>203</v>
      </c>
      <c r="J159" s="158">
        <v>12</v>
      </c>
      <c r="K159" s="158">
        <v>12</v>
      </c>
      <c r="L159" s="158"/>
      <c r="M159" s="158" t="s">
        <v>52</v>
      </c>
      <c r="N159" s="158">
        <v>42.8</v>
      </c>
      <c r="O159" s="158">
        <v>13.76</v>
      </c>
      <c r="P159" s="158" t="s">
        <v>53</v>
      </c>
      <c r="Q159" s="158">
        <f t="shared" si="25"/>
        <v>42.8</v>
      </c>
      <c r="R159" s="158">
        <f t="shared" si="25"/>
        <v>13.76</v>
      </c>
      <c r="S159" s="158">
        <v>76.239999999999995</v>
      </c>
      <c r="T159" s="158">
        <v>3.56</v>
      </c>
      <c r="U159" s="158" t="s">
        <v>54</v>
      </c>
      <c r="V159" s="158">
        <f t="shared" si="26"/>
        <v>76.239999999999995</v>
      </c>
      <c r="W159" s="158">
        <f t="shared" si="26"/>
        <v>3.56</v>
      </c>
      <c r="X159" s="158">
        <f>V159/Q159</f>
        <v>1.7813084112149533</v>
      </c>
      <c r="Y159" s="158" t="s">
        <v>55</v>
      </c>
      <c r="Z159" s="158">
        <v>96</v>
      </c>
      <c r="AA159" s="158" t="s">
        <v>56</v>
      </c>
      <c r="AB159" s="158">
        <v>8</v>
      </c>
      <c r="AC159" s="158" t="s">
        <v>763</v>
      </c>
      <c r="AD159" s="158" t="s">
        <v>609</v>
      </c>
      <c r="AE159" s="158" t="s">
        <v>58</v>
      </c>
      <c r="AF159" s="158" t="s">
        <v>58</v>
      </c>
      <c r="AG159" s="158" t="s">
        <v>59</v>
      </c>
      <c r="AH159" s="158" t="s">
        <v>58</v>
      </c>
      <c r="AI159" s="158" t="s">
        <v>77</v>
      </c>
      <c r="AJ159" s="158" t="s">
        <v>209</v>
      </c>
      <c r="AK159" s="158">
        <v>185</v>
      </c>
      <c r="AL159" s="158">
        <v>185</v>
      </c>
      <c r="AM159" s="158"/>
      <c r="AN159" s="158">
        <v>-45</v>
      </c>
      <c r="AO159" s="158">
        <v>170</v>
      </c>
      <c r="AP159" s="158" t="s">
        <v>433</v>
      </c>
      <c r="AQ159" s="3" t="s">
        <v>434</v>
      </c>
    </row>
    <row r="160" spans="1:52" x14ac:dyDescent="0.25">
      <c r="A160" s="165" t="s">
        <v>42</v>
      </c>
      <c r="B160" s="185" t="s">
        <v>442</v>
      </c>
      <c r="C160" s="183" t="s">
        <v>443</v>
      </c>
      <c r="D160" s="166" t="s">
        <v>444</v>
      </c>
      <c r="E160" s="42" t="s">
        <v>445</v>
      </c>
      <c r="F160" s="158" t="s">
        <v>97</v>
      </c>
      <c r="G160" s="158" t="s">
        <v>86</v>
      </c>
      <c r="H160" s="158" t="s">
        <v>68</v>
      </c>
      <c r="I160" s="158" t="s">
        <v>207</v>
      </c>
      <c r="J160" s="158">
        <v>12</v>
      </c>
      <c r="K160" s="158">
        <v>12</v>
      </c>
      <c r="L160" s="158"/>
      <c r="M160" s="181" t="s">
        <v>242</v>
      </c>
      <c r="N160" s="158" t="s">
        <v>55</v>
      </c>
      <c r="O160" s="158" t="s">
        <v>55</v>
      </c>
      <c r="P160" s="158" t="s">
        <v>55</v>
      </c>
      <c r="Q160" s="158" t="s">
        <v>55</v>
      </c>
      <c r="R160" s="158" t="s">
        <v>55</v>
      </c>
      <c r="S160" s="158" t="s">
        <v>55</v>
      </c>
      <c r="T160" s="158" t="s">
        <v>55</v>
      </c>
      <c r="U160" s="158" t="s">
        <v>55</v>
      </c>
      <c r="V160" s="158" t="s">
        <v>55</v>
      </c>
      <c r="W160" s="158" t="s">
        <v>55</v>
      </c>
      <c r="X160" s="158">
        <v>0.74</v>
      </c>
      <c r="Y160" s="158" t="s">
        <v>55</v>
      </c>
      <c r="Z160" s="158">
        <v>96</v>
      </c>
      <c r="AA160" s="158" t="s">
        <v>56</v>
      </c>
      <c r="AB160" s="158">
        <v>8</v>
      </c>
      <c r="AC160" s="158" t="s">
        <v>762</v>
      </c>
      <c r="AD160" s="158" t="s">
        <v>609</v>
      </c>
      <c r="AE160" s="158" t="s">
        <v>58</v>
      </c>
      <c r="AF160" s="158" t="s">
        <v>58</v>
      </c>
      <c r="AG160" s="158" t="s">
        <v>59</v>
      </c>
      <c r="AH160" s="158" t="s">
        <v>58</v>
      </c>
      <c r="AI160" s="158" t="s">
        <v>77</v>
      </c>
      <c r="AJ160" s="158" t="s">
        <v>209</v>
      </c>
      <c r="AK160" s="158">
        <v>185</v>
      </c>
      <c r="AL160" s="158">
        <v>185</v>
      </c>
      <c r="AM160" s="158"/>
      <c r="AN160" s="158">
        <v>-45</v>
      </c>
      <c r="AO160" s="158">
        <v>170</v>
      </c>
      <c r="AP160" s="158" t="s">
        <v>433</v>
      </c>
      <c r="AQ160" s="3" t="s">
        <v>434</v>
      </c>
    </row>
    <row r="161" spans="1:56" x14ac:dyDescent="0.25">
      <c r="A161" s="165" t="s">
        <v>42</v>
      </c>
      <c r="B161" s="181" t="s">
        <v>157</v>
      </c>
      <c r="C161" s="177" t="s">
        <v>158</v>
      </c>
      <c r="D161" s="181" t="s">
        <v>765</v>
      </c>
      <c r="E161" s="124" t="s">
        <v>766</v>
      </c>
      <c r="F161" s="158" t="s">
        <v>97</v>
      </c>
      <c r="G161" s="158" t="s">
        <v>48</v>
      </c>
      <c r="H161" s="158" t="s">
        <v>68</v>
      </c>
      <c r="I161" s="158" t="s">
        <v>203</v>
      </c>
      <c r="J161" s="158">
        <v>11</v>
      </c>
      <c r="K161" s="158">
        <v>11</v>
      </c>
      <c r="L161" s="158"/>
      <c r="M161" s="158" t="s">
        <v>52</v>
      </c>
      <c r="N161" s="158">
        <v>0.6</v>
      </c>
      <c r="O161" s="158" t="s">
        <v>55</v>
      </c>
      <c r="P161" s="222" t="s">
        <v>767</v>
      </c>
      <c r="Q161" s="4">
        <f>N161</f>
        <v>0.6</v>
      </c>
      <c r="R161" s="4" t="s">
        <v>55</v>
      </c>
      <c r="S161" s="158">
        <v>246</v>
      </c>
      <c r="T161" s="158" t="s">
        <v>55</v>
      </c>
      <c r="U161" s="173" t="s">
        <v>232</v>
      </c>
      <c r="V161" s="158">
        <f>S161/14.0067</f>
        <v>17.563023410225107</v>
      </c>
      <c r="W161" s="158" t="s">
        <v>55</v>
      </c>
      <c r="X161" s="158">
        <f t="shared" ref="X161:X171" si="27">S161/N161</f>
        <v>410</v>
      </c>
      <c r="Y161" s="158" t="s">
        <v>55</v>
      </c>
      <c r="Z161" s="158" t="s">
        <v>55</v>
      </c>
      <c r="AA161" s="158" t="s">
        <v>768</v>
      </c>
      <c r="AB161" s="158">
        <v>6</v>
      </c>
      <c r="AC161" s="158" t="s">
        <v>769</v>
      </c>
      <c r="AD161" s="158" t="s">
        <v>55</v>
      </c>
      <c r="AE161" s="158" t="s">
        <v>58</v>
      </c>
      <c r="AF161" s="158" t="s">
        <v>58</v>
      </c>
      <c r="AG161" s="158" t="s">
        <v>59</v>
      </c>
      <c r="AH161" s="158" t="s">
        <v>60</v>
      </c>
      <c r="AI161" s="158" t="s">
        <v>770</v>
      </c>
      <c r="AJ161" s="158" t="s">
        <v>61</v>
      </c>
      <c r="AK161" s="158">
        <v>180</v>
      </c>
      <c r="AL161" s="158">
        <v>180</v>
      </c>
      <c r="AM161" s="158"/>
      <c r="AN161" s="158">
        <v>45</v>
      </c>
      <c r="AO161" s="158">
        <v>-63</v>
      </c>
      <c r="AP161" s="158" t="s">
        <v>771</v>
      </c>
      <c r="AQ161" s="1" t="s">
        <v>772</v>
      </c>
      <c r="BD161" s="1"/>
    </row>
    <row r="162" spans="1:56" x14ac:dyDescent="0.25">
      <c r="A162" s="165" t="s">
        <v>42</v>
      </c>
      <c r="B162" s="181" t="s">
        <v>157</v>
      </c>
      <c r="C162" s="177" t="s">
        <v>158</v>
      </c>
      <c r="D162" s="181" t="s">
        <v>765</v>
      </c>
      <c r="E162" s="124" t="s">
        <v>766</v>
      </c>
      <c r="F162" s="158" t="s">
        <v>97</v>
      </c>
      <c r="G162" s="158" t="s">
        <v>48</v>
      </c>
      <c r="H162" s="158" t="s">
        <v>68</v>
      </c>
      <c r="I162" s="158" t="s">
        <v>203</v>
      </c>
      <c r="J162" s="158">
        <v>11</v>
      </c>
      <c r="K162" s="158">
        <v>11</v>
      </c>
      <c r="L162" s="158"/>
      <c r="M162" s="158" t="s">
        <v>52</v>
      </c>
      <c r="N162" s="158">
        <v>10.6</v>
      </c>
      <c r="O162" s="158" t="s">
        <v>55</v>
      </c>
      <c r="P162" s="222" t="s">
        <v>265</v>
      </c>
      <c r="Q162" s="4">
        <f>N162</f>
        <v>10.6</v>
      </c>
      <c r="R162" s="4" t="s">
        <v>55</v>
      </c>
      <c r="S162" s="158">
        <v>2031</v>
      </c>
      <c r="T162" s="158" t="s">
        <v>55</v>
      </c>
      <c r="U162" s="173" t="s">
        <v>232</v>
      </c>
      <c r="V162" s="158">
        <f>S162/14.0067</f>
        <v>145.00203474051705</v>
      </c>
      <c r="W162" s="158" t="s">
        <v>55</v>
      </c>
      <c r="X162" s="158">
        <f t="shared" si="27"/>
        <v>191.60377358490567</v>
      </c>
      <c r="Y162" s="158" t="s">
        <v>55</v>
      </c>
      <c r="Z162" s="158">
        <f>50/14.0067</f>
        <v>3.5697202053303063</v>
      </c>
      <c r="AA162" s="158" t="s">
        <v>773</v>
      </c>
      <c r="AB162" s="158">
        <v>7</v>
      </c>
      <c r="AC162" s="158" t="s">
        <v>774</v>
      </c>
      <c r="AD162" s="158" t="s">
        <v>55</v>
      </c>
      <c r="AE162" s="158" t="s">
        <v>58</v>
      </c>
      <c r="AF162" s="158" t="s">
        <v>58</v>
      </c>
      <c r="AG162" s="158" t="s">
        <v>59</v>
      </c>
      <c r="AH162" s="158" t="s">
        <v>60</v>
      </c>
      <c r="AI162" s="158">
        <v>3</v>
      </c>
      <c r="AJ162" s="158" t="s">
        <v>61</v>
      </c>
      <c r="AK162" s="158">
        <v>180</v>
      </c>
      <c r="AL162" s="158">
        <v>180</v>
      </c>
      <c r="AM162" s="158"/>
      <c r="AN162" s="158">
        <v>45</v>
      </c>
      <c r="AO162" s="158">
        <v>-63</v>
      </c>
      <c r="AP162" s="158" t="s">
        <v>771</v>
      </c>
      <c r="AQ162" s="1" t="s">
        <v>772</v>
      </c>
    </row>
    <row r="163" spans="1:56" x14ac:dyDescent="0.25">
      <c r="A163" s="165" t="s">
        <v>42</v>
      </c>
      <c r="B163" s="184" t="s">
        <v>43</v>
      </c>
      <c r="C163" s="195" t="s">
        <v>44</v>
      </c>
      <c r="D163" s="185" t="s">
        <v>189</v>
      </c>
      <c r="E163" s="43" t="s">
        <v>451</v>
      </c>
      <c r="F163" s="158" t="s">
        <v>97</v>
      </c>
      <c r="G163" s="158" t="s">
        <v>455</v>
      </c>
      <c r="H163" s="158" t="s">
        <v>68</v>
      </c>
      <c r="I163" s="158" t="s">
        <v>55</v>
      </c>
      <c r="J163" s="158" t="s">
        <v>775</v>
      </c>
      <c r="K163" s="158">
        <v>27.5</v>
      </c>
      <c r="L163" s="158"/>
      <c r="M163" s="158" t="s">
        <v>52</v>
      </c>
      <c r="N163" s="158">
        <v>10.7</v>
      </c>
      <c r="O163" s="158" t="s">
        <v>508</v>
      </c>
      <c r="P163" s="158" t="s">
        <v>53</v>
      </c>
      <c r="Q163" s="4">
        <v>10.7</v>
      </c>
      <c r="R163" s="4" t="s">
        <v>55</v>
      </c>
      <c r="S163" s="158">
        <v>54.1</v>
      </c>
      <c r="T163" s="158" t="s">
        <v>55</v>
      </c>
      <c r="U163" s="158" t="s">
        <v>54</v>
      </c>
      <c r="V163" s="158">
        <v>54.1</v>
      </c>
      <c r="W163" s="158" t="s">
        <v>55</v>
      </c>
      <c r="X163" s="158">
        <f t="shared" si="27"/>
        <v>5.0560747663551409</v>
      </c>
      <c r="Y163" s="158" t="s">
        <v>55</v>
      </c>
      <c r="Z163" s="158">
        <v>60</v>
      </c>
      <c r="AA163" s="158" t="s">
        <v>56</v>
      </c>
      <c r="AB163" s="158">
        <v>10</v>
      </c>
      <c r="AC163" s="158" t="s">
        <v>776</v>
      </c>
      <c r="AD163" s="158" t="s">
        <v>55</v>
      </c>
      <c r="AE163" s="158" t="s">
        <v>58</v>
      </c>
      <c r="AF163" s="158" t="s">
        <v>58</v>
      </c>
      <c r="AG163" s="158" t="s">
        <v>59</v>
      </c>
      <c r="AH163" s="158" t="s">
        <v>58</v>
      </c>
      <c r="AI163" s="158" t="s">
        <v>77</v>
      </c>
      <c r="AJ163" s="158" t="s">
        <v>59</v>
      </c>
      <c r="AK163" s="158">
        <v>0</v>
      </c>
      <c r="AL163" s="158">
        <v>0</v>
      </c>
      <c r="AM163" s="158"/>
      <c r="AN163" s="158">
        <v>15</v>
      </c>
      <c r="AO163" s="158">
        <v>73</v>
      </c>
      <c r="AP163" s="158" t="s">
        <v>777</v>
      </c>
      <c r="AQ163" s="8" t="s">
        <v>778</v>
      </c>
    </row>
    <row r="164" spans="1:56" x14ac:dyDescent="0.25">
      <c r="A164" s="165" t="s">
        <v>42</v>
      </c>
      <c r="B164" s="184" t="s">
        <v>43</v>
      </c>
      <c r="C164" s="195" t="s">
        <v>44</v>
      </c>
      <c r="D164" s="185" t="s">
        <v>189</v>
      </c>
      <c r="E164" s="43" t="s">
        <v>451</v>
      </c>
      <c r="F164" s="158" t="s">
        <v>97</v>
      </c>
      <c r="G164" s="158" t="s">
        <v>455</v>
      </c>
      <c r="H164" s="158" t="s">
        <v>68</v>
      </c>
      <c r="I164" s="158" t="s">
        <v>55</v>
      </c>
      <c r="J164" s="158" t="s">
        <v>775</v>
      </c>
      <c r="K164" s="158">
        <v>27.5</v>
      </c>
      <c r="L164" s="158"/>
      <c r="M164" s="158" t="s">
        <v>52</v>
      </c>
      <c r="N164" s="158">
        <v>29.5</v>
      </c>
      <c r="O164" s="158" t="s">
        <v>508</v>
      </c>
      <c r="P164" s="158" t="s">
        <v>53</v>
      </c>
      <c r="Q164" s="4">
        <v>29.5</v>
      </c>
      <c r="R164" s="4" t="s">
        <v>55</v>
      </c>
      <c r="S164" s="158">
        <v>161.9</v>
      </c>
      <c r="T164" s="158" t="s">
        <v>55</v>
      </c>
      <c r="U164" s="158" t="s">
        <v>54</v>
      </c>
      <c r="V164" s="158">
        <v>161.9</v>
      </c>
      <c r="W164" s="158" t="s">
        <v>55</v>
      </c>
      <c r="X164" s="158">
        <f t="shared" si="27"/>
        <v>5.4881355932203393</v>
      </c>
      <c r="Y164" s="158" t="s">
        <v>55</v>
      </c>
      <c r="Z164" s="158">
        <v>60</v>
      </c>
      <c r="AA164" s="158" t="s">
        <v>56</v>
      </c>
      <c r="AB164" s="158">
        <v>10</v>
      </c>
      <c r="AC164" s="158" t="s">
        <v>776</v>
      </c>
      <c r="AD164" s="158" t="s">
        <v>55</v>
      </c>
      <c r="AE164" s="158" t="s">
        <v>58</v>
      </c>
      <c r="AF164" s="158" t="s">
        <v>58</v>
      </c>
      <c r="AG164" s="158" t="s">
        <v>59</v>
      </c>
      <c r="AH164" s="158" t="s">
        <v>58</v>
      </c>
      <c r="AI164" s="158" t="s">
        <v>77</v>
      </c>
      <c r="AJ164" s="158" t="s">
        <v>59</v>
      </c>
      <c r="AK164" s="158">
        <v>800</v>
      </c>
      <c r="AL164" s="158">
        <v>800</v>
      </c>
      <c r="AM164" s="158"/>
      <c r="AN164" s="158">
        <v>15</v>
      </c>
      <c r="AO164" s="158">
        <v>73</v>
      </c>
      <c r="AP164" s="158" t="s">
        <v>777</v>
      </c>
      <c r="AQ164" s="8" t="s">
        <v>778</v>
      </c>
    </row>
    <row r="165" spans="1:56" x14ac:dyDescent="0.25">
      <c r="A165" s="165" t="s">
        <v>42</v>
      </c>
      <c r="B165" s="184" t="s">
        <v>43</v>
      </c>
      <c r="C165" s="195" t="s">
        <v>44</v>
      </c>
      <c r="D165" s="183" t="s">
        <v>45</v>
      </c>
      <c r="E165" s="42" t="s">
        <v>452</v>
      </c>
      <c r="F165" s="158" t="s">
        <v>47</v>
      </c>
      <c r="G165" s="158" t="s">
        <v>455</v>
      </c>
      <c r="H165" s="158" t="s">
        <v>68</v>
      </c>
      <c r="I165" s="158" t="s">
        <v>55</v>
      </c>
      <c r="J165" s="158" t="s">
        <v>775</v>
      </c>
      <c r="K165" s="158">
        <v>27.5</v>
      </c>
      <c r="L165" s="158"/>
      <c r="M165" s="158" t="s">
        <v>52</v>
      </c>
      <c r="N165" s="158">
        <v>2.1</v>
      </c>
      <c r="O165" s="158" t="s">
        <v>508</v>
      </c>
      <c r="P165" s="158" t="s">
        <v>53</v>
      </c>
      <c r="Q165" s="4">
        <v>2.1</v>
      </c>
      <c r="R165" s="4" t="s">
        <v>55</v>
      </c>
      <c r="S165" s="158">
        <v>56.3</v>
      </c>
      <c r="T165" s="158" t="s">
        <v>55</v>
      </c>
      <c r="U165" s="158" t="s">
        <v>54</v>
      </c>
      <c r="V165" s="158">
        <v>56.3</v>
      </c>
      <c r="W165" s="158" t="s">
        <v>55</v>
      </c>
      <c r="X165" s="158">
        <f t="shared" si="27"/>
        <v>26.809523809523807</v>
      </c>
      <c r="Y165" s="158" t="s">
        <v>55</v>
      </c>
      <c r="Z165" s="158">
        <v>60</v>
      </c>
      <c r="AA165" s="158" t="s">
        <v>56</v>
      </c>
      <c r="AB165" s="158">
        <v>10</v>
      </c>
      <c r="AC165" s="158" t="s">
        <v>776</v>
      </c>
      <c r="AD165" s="158" t="s">
        <v>55</v>
      </c>
      <c r="AE165" s="158" t="s">
        <v>58</v>
      </c>
      <c r="AF165" s="158" t="s">
        <v>58</v>
      </c>
      <c r="AG165" s="158" t="s">
        <v>59</v>
      </c>
      <c r="AH165" s="158" t="s">
        <v>58</v>
      </c>
      <c r="AI165" s="158" t="s">
        <v>77</v>
      </c>
      <c r="AJ165" s="158" t="s">
        <v>59</v>
      </c>
      <c r="AK165" s="158">
        <v>0</v>
      </c>
      <c r="AL165" s="158">
        <v>0</v>
      </c>
      <c r="AM165" s="158"/>
      <c r="AN165" s="158">
        <v>15</v>
      </c>
      <c r="AO165" s="158">
        <v>73</v>
      </c>
      <c r="AP165" s="158" t="s">
        <v>777</v>
      </c>
      <c r="AQ165" s="8" t="s">
        <v>778</v>
      </c>
      <c r="AR165" s="1"/>
      <c r="AS165" s="1"/>
      <c r="AT165" s="1"/>
      <c r="AU165" s="3"/>
    </row>
    <row r="166" spans="1:56" x14ac:dyDescent="0.25">
      <c r="A166" s="165" t="s">
        <v>42</v>
      </c>
      <c r="B166" s="184" t="s">
        <v>43</v>
      </c>
      <c r="C166" s="195" t="s">
        <v>44</v>
      </c>
      <c r="D166" s="183" t="s">
        <v>45</v>
      </c>
      <c r="E166" s="42" t="s">
        <v>452</v>
      </c>
      <c r="F166" s="158" t="s">
        <v>47</v>
      </c>
      <c r="G166" s="158" t="s">
        <v>455</v>
      </c>
      <c r="H166" s="158" t="s">
        <v>68</v>
      </c>
      <c r="I166" s="158" t="s">
        <v>55</v>
      </c>
      <c r="J166" s="158" t="s">
        <v>775</v>
      </c>
      <c r="K166" s="158">
        <v>27.5</v>
      </c>
      <c r="L166" s="158"/>
      <c r="M166" s="158" t="s">
        <v>52</v>
      </c>
      <c r="N166" s="158">
        <v>17.8</v>
      </c>
      <c r="O166" s="158" t="s">
        <v>508</v>
      </c>
      <c r="P166" s="158" t="s">
        <v>53</v>
      </c>
      <c r="Q166" s="4">
        <v>17.8</v>
      </c>
      <c r="R166" s="4" t="s">
        <v>55</v>
      </c>
      <c r="S166" s="158">
        <v>64.3</v>
      </c>
      <c r="T166" s="158" t="s">
        <v>55</v>
      </c>
      <c r="U166" s="158" t="s">
        <v>54</v>
      </c>
      <c r="V166" s="158">
        <v>64.3</v>
      </c>
      <c r="W166" s="158" t="s">
        <v>55</v>
      </c>
      <c r="X166" s="158">
        <f t="shared" si="27"/>
        <v>3.6123595505617976</v>
      </c>
      <c r="Y166" s="158" t="s">
        <v>55</v>
      </c>
      <c r="Z166" s="158">
        <v>60</v>
      </c>
      <c r="AA166" s="158" t="s">
        <v>56</v>
      </c>
      <c r="AB166" s="158">
        <v>10</v>
      </c>
      <c r="AC166" s="158" t="s">
        <v>776</v>
      </c>
      <c r="AD166" s="158" t="s">
        <v>55</v>
      </c>
      <c r="AE166" s="158" t="s">
        <v>58</v>
      </c>
      <c r="AF166" s="158" t="s">
        <v>58</v>
      </c>
      <c r="AG166" s="158" t="s">
        <v>59</v>
      </c>
      <c r="AH166" s="158" t="s">
        <v>58</v>
      </c>
      <c r="AI166" s="158" t="s">
        <v>77</v>
      </c>
      <c r="AJ166" s="158" t="s">
        <v>59</v>
      </c>
      <c r="AK166" s="158">
        <v>800</v>
      </c>
      <c r="AL166" s="158">
        <v>800</v>
      </c>
      <c r="AM166" s="158"/>
      <c r="AN166" s="158">
        <v>15</v>
      </c>
      <c r="AO166" s="158">
        <v>73</v>
      </c>
      <c r="AP166" s="158" t="s">
        <v>777</v>
      </c>
      <c r="AQ166" s="8" t="s">
        <v>778</v>
      </c>
    </row>
    <row r="167" spans="1:56" x14ac:dyDescent="0.25">
      <c r="A167" s="165" t="s">
        <v>42</v>
      </c>
      <c r="B167" s="184" t="s">
        <v>43</v>
      </c>
      <c r="C167" s="195" t="s">
        <v>44</v>
      </c>
      <c r="D167" s="183" t="s">
        <v>460</v>
      </c>
      <c r="E167" s="118" t="s">
        <v>461</v>
      </c>
      <c r="F167" s="158" t="s">
        <v>97</v>
      </c>
      <c r="G167" s="158" t="s">
        <v>455</v>
      </c>
      <c r="H167" s="158" t="s">
        <v>68</v>
      </c>
      <c r="I167" s="158" t="s">
        <v>55</v>
      </c>
      <c r="J167" s="158" t="s">
        <v>775</v>
      </c>
      <c r="K167" s="158">
        <v>27.5</v>
      </c>
      <c r="L167" s="158"/>
      <c r="M167" s="158" t="s">
        <v>52</v>
      </c>
      <c r="N167" s="158">
        <v>28.8</v>
      </c>
      <c r="O167" s="158" t="s">
        <v>55</v>
      </c>
      <c r="P167" s="158" t="s">
        <v>53</v>
      </c>
      <c r="Q167" s="4">
        <v>28.8</v>
      </c>
      <c r="R167" s="4" t="s">
        <v>55</v>
      </c>
      <c r="S167" s="158">
        <v>96.5</v>
      </c>
      <c r="T167" s="158" t="s">
        <v>55</v>
      </c>
      <c r="U167" s="158" t="s">
        <v>54</v>
      </c>
      <c r="V167" s="158">
        <v>96.5</v>
      </c>
      <c r="W167" s="158" t="s">
        <v>55</v>
      </c>
      <c r="X167" s="158">
        <f t="shared" si="27"/>
        <v>3.3506944444444442</v>
      </c>
      <c r="Y167" s="158" t="s">
        <v>55</v>
      </c>
      <c r="Z167" s="158">
        <v>60</v>
      </c>
      <c r="AA167" s="158" t="s">
        <v>56</v>
      </c>
      <c r="AB167" s="158">
        <v>10</v>
      </c>
      <c r="AC167" s="158" t="s">
        <v>776</v>
      </c>
      <c r="AD167" s="158" t="s">
        <v>55</v>
      </c>
      <c r="AE167" s="158" t="s">
        <v>58</v>
      </c>
      <c r="AF167" s="158" t="s">
        <v>58</v>
      </c>
      <c r="AG167" s="158" t="s">
        <v>59</v>
      </c>
      <c r="AH167" s="158" t="s">
        <v>58</v>
      </c>
      <c r="AI167" s="158" t="s">
        <v>77</v>
      </c>
      <c r="AJ167" s="158" t="s">
        <v>59</v>
      </c>
      <c r="AK167" s="158">
        <v>800</v>
      </c>
      <c r="AL167" s="158">
        <v>800</v>
      </c>
      <c r="AM167" s="158"/>
      <c r="AN167" s="158">
        <v>15</v>
      </c>
      <c r="AO167" s="158">
        <v>73</v>
      </c>
      <c r="AP167" s="158" t="s">
        <v>777</v>
      </c>
      <c r="AQ167" s="8" t="s">
        <v>778</v>
      </c>
    </row>
    <row r="168" spans="1:56" x14ac:dyDescent="0.25">
      <c r="A168" s="165" t="s">
        <v>42</v>
      </c>
      <c r="B168" s="166" t="s">
        <v>119</v>
      </c>
      <c r="C168" s="188" t="s">
        <v>225</v>
      </c>
      <c r="D168" s="184" t="s">
        <v>226</v>
      </c>
      <c r="E168" s="91" t="s">
        <v>462</v>
      </c>
      <c r="F168" s="158" t="s">
        <v>73</v>
      </c>
      <c r="G168" s="158" t="s">
        <v>455</v>
      </c>
      <c r="H168" s="158" t="s">
        <v>68</v>
      </c>
      <c r="I168" s="158" t="s">
        <v>55</v>
      </c>
      <c r="J168" s="158" t="s">
        <v>775</v>
      </c>
      <c r="K168" s="158">
        <v>27.5</v>
      </c>
      <c r="L168" s="158"/>
      <c r="M168" s="158" t="s">
        <v>52</v>
      </c>
      <c r="N168" s="158">
        <v>0.9</v>
      </c>
      <c r="O168" s="158" t="s">
        <v>508</v>
      </c>
      <c r="P168" s="158" t="s">
        <v>53</v>
      </c>
      <c r="Q168" s="4">
        <v>0.9</v>
      </c>
      <c r="R168" s="4" t="s">
        <v>55</v>
      </c>
      <c r="S168" s="158">
        <v>51.7</v>
      </c>
      <c r="T168" s="158" t="s">
        <v>55</v>
      </c>
      <c r="U168" s="158" t="s">
        <v>54</v>
      </c>
      <c r="V168" s="158">
        <v>51.7</v>
      </c>
      <c r="W168" s="158" t="s">
        <v>55</v>
      </c>
      <c r="X168" s="158">
        <f t="shared" si="27"/>
        <v>57.444444444444443</v>
      </c>
      <c r="Y168" s="158" t="s">
        <v>55</v>
      </c>
      <c r="Z168" s="158">
        <v>60</v>
      </c>
      <c r="AA168" s="158" t="s">
        <v>56</v>
      </c>
      <c r="AB168" s="158">
        <v>10</v>
      </c>
      <c r="AC168" s="158" t="s">
        <v>776</v>
      </c>
      <c r="AD168" s="158" t="s">
        <v>55</v>
      </c>
      <c r="AE168" s="158" t="s">
        <v>58</v>
      </c>
      <c r="AF168" s="158" t="s">
        <v>58</v>
      </c>
      <c r="AG168" s="158" t="s">
        <v>59</v>
      </c>
      <c r="AH168" s="158" t="s">
        <v>58</v>
      </c>
      <c r="AI168" s="158" t="s">
        <v>77</v>
      </c>
      <c r="AJ168" s="158" t="s">
        <v>59</v>
      </c>
      <c r="AK168" s="158">
        <v>0</v>
      </c>
      <c r="AL168" s="158">
        <v>0</v>
      </c>
      <c r="AM168" s="158"/>
      <c r="AN168" s="158">
        <v>15</v>
      </c>
      <c r="AO168" s="158">
        <v>73</v>
      </c>
      <c r="AP168" s="158" t="s">
        <v>777</v>
      </c>
      <c r="AQ168" s="8" t="s">
        <v>778</v>
      </c>
    </row>
    <row r="169" spans="1:56" x14ac:dyDescent="0.25">
      <c r="A169" s="165" t="s">
        <v>42</v>
      </c>
      <c r="B169" s="166" t="s">
        <v>119</v>
      </c>
      <c r="C169" s="188" t="s">
        <v>225</v>
      </c>
      <c r="D169" s="184" t="s">
        <v>226</v>
      </c>
      <c r="E169" s="91" t="s">
        <v>462</v>
      </c>
      <c r="F169" s="158" t="s">
        <v>73</v>
      </c>
      <c r="G169" s="158" t="s">
        <v>455</v>
      </c>
      <c r="H169" s="158" t="s">
        <v>68</v>
      </c>
      <c r="I169" s="158" t="s">
        <v>55</v>
      </c>
      <c r="J169" s="158" t="s">
        <v>775</v>
      </c>
      <c r="K169" s="158">
        <v>27.5</v>
      </c>
      <c r="L169" s="158"/>
      <c r="M169" s="158" t="s">
        <v>52</v>
      </c>
      <c r="N169" s="158">
        <v>10.199999999999999</v>
      </c>
      <c r="O169" s="158" t="s">
        <v>55</v>
      </c>
      <c r="P169" s="158" t="s">
        <v>53</v>
      </c>
      <c r="Q169" s="4">
        <v>10.199999999999999</v>
      </c>
      <c r="R169" s="4" t="s">
        <v>55</v>
      </c>
      <c r="S169" s="158">
        <v>84.8</v>
      </c>
      <c r="T169" s="158" t="s">
        <v>55</v>
      </c>
      <c r="U169" s="158" t="s">
        <v>54</v>
      </c>
      <c r="V169" s="158">
        <v>84.8</v>
      </c>
      <c r="W169" s="158" t="s">
        <v>55</v>
      </c>
      <c r="X169" s="158">
        <f t="shared" si="27"/>
        <v>8.3137254901960791</v>
      </c>
      <c r="Y169" s="158" t="s">
        <v>55</v>
      </c>
      <c r="Z169" s="158">
        <v>60</v>
      </c>
      <c r="AA169" s="158" t="s">
        <v>56</v>
      </c>
      <c r="AB169" s="158">
        <v>10</v>
      </c>
      <c r="AC169" s="158" t="s">
        <v>776</v>
      </c>
      <c r="AD169" s="158" t="s">
        <v>55</v>
      </c>
      <c r="AE169" s="158" t="s">
        <v>58</v>
      </c>
      <c r="AF169" s="158" t="s">
        <v>58</v>
      </c>
      <c r="AG169" s="158" t="s">
        <v>59</v>
      </c>
      <c r="AH169" s="158" t="s">
        <v>58</v>
      </c>
      <c r="AI169" s="158" t="s">
        <v>77</v>
      </c>
      <c r="AJ169" s="158" t="s">
        <v>59</v>
      </c>
      <c r="AK169" s="158">
        <v>800</v>
      </c>
      <c r="AL169" s="158">
        <v>800</v>
      </c>
      <c r="AM169" s="158"/>
      <c r="AN169" s="158">
        <v>15</v>
      </c>
      <c r="AO169" s="158">
        <v>73</v>
      </c>
      <c r="AP169" s="158" t="s">
        <v>777</v>
      </c>
      <c r="AQ169" s="8" t="s">
        <v>778</v>
      </c>
    </row>
    <row r="170" spans="1:56" x14ac:dyDescent="0.25">
      <c r="A170" s="172" t="s">
        <v>109</v>
      </c>
      <c r="B170" s="173" t="s">
        <v>147</v>
      </c>
      <c r="C170" s="163" t="s">
        <v>151</v>
      </c>
      <c r="D170" s="176" t="s">
        <v>152</v>
      </c>
      <c r="E170" s="37" t="s">
        <v>428</v>
      </c>
      <c r="F170" s="158" t="s">
        <v>85</v>
      </c>
      <c r="G170" s="158" t="s">
        <v>455</v>
      </c>
      <c r="H170" s="158" t="s">
        <v>68</v>
      </c>
      <c r="I170" s="158" t="s">
        <v>55</v>
      </c>
      <c r="J170" s="158" t="s">
        <v>775</v>
      </c>
      <c r="K170" s="158">
        <v>27.5</v>
      </c>
      <c r="L170" s="158"/>
      <c r="M170" s="181" t="s">
        <v>680</v>
      </c>
      <c r="N170" s="158">
        <v>0.6</v>
      </c>
      <c r="O170" s="158" t="s">
        <v>508</v>
      </c>
      <c r="P170" s="158" t="s">
        <v>53</v>
      </c>
      <c r="Q170" s="4">
        <v>0.6</v>
      </c>
      <c r="R170" s="4" t="s">
        <v>55</v>
      </c>
      <c r="S170" s="158">
        <v>38.6</v>
      </c>
      <c r="T170" s="158" t="s">
        <v>55</v>
      </c>
      <c r="U170" s="158" t="s">
        <v>54</v>
      </c>
      <c r="V170" s="158">
        <v>38.6</v>
      </c>
      <c r="W170" s="158" t="s">
        <v>55</v>
      </c>
      <c r="X170" s="158">
        <f t="shared" si="27"/>
        <v>64.333333333333343</v>
      </c>
      <c r="Y170" s="158" t="s">
        <v>55</v>
      </c>
      <c r="Z170" s="158">
        <v>60</v>
      </c>
      <c r="AA170" s="158" t="s">
        <v>56</v>
      </c>
      <c r="AB170" s="158">
        <v>10</v>
      </c>
      <c r="AC170" s="158" t="s">
        <v>776</v>
      </c>
      <c r="AD170" s="158" t="s">
        <v>55</v>
      </c>
      <c r="AE170" s="158" t="s">
        <v>58</v>
      </c>
      <c r="AF170" s="158" t="s">
        <v>58</v>
      </c>
      <c r="AG170" s="158" t="s">
        <v>59</v>
      </c>
      <c r="AH170" s="158" t="s">
        <v>58</v>
      </c>
      <c r="AI170" s="158" t="s">
        <v>77</v>
      </c>
      <c r="AJ170" s="158" t="s">
        <v>59</v>
      </c>
      <c r="AK170" s="158">
        <v>800</v>
      </c>
      <c r="AL170" s="158">
        <v>800</v>
      </c>
      <c r="AM170" s="158"/>
      <c r="AN170" s="158">
        <v>15</v>
      </c>
      <c r="AO170" s="158">
        <v>73</v>
      </c>
      <c r="AP170" s="158" t="s">
        <v>777</v>
      </c>
      <c r="AQ170" s="8" t="s">
        <v>778</v>
      </c>
    </row>
    <row r="171" spans="1:56" x14ac:dyDescent="0.25">
      <c r="A171" s="172" t="s">
        <v>109</v>
      </c>
      <c r="B171" s="173" t="s">
        <v>147</v>
      </c>
      <c r="C171" s="163" t="s">
        <v>151</v>
      </c>
      <c r="D171" s="176" t="s">
        <v>152</v>
      </c>
      <c r="E171" s="37" t="s">
        <v>428</v>
      </c>
      <c r="F171" s="158" t="s">
        <v>85</v>
      </c>
      <c r="G171" s="158" t="s">
        <v>455</v>
      </c>
      <c r="H171" s="158" t="s">
        <v>68</v>
      </c>
      <c r="I171" s="158" t="s">
        <v>55</v>
      </c>
      <c r="J171" s="158" t="s">
        <v>775</v>
      </c>
      <c r="K171" s="158">
        <v>27.5</v>
      </c>
      <c r="L171" s="158"/>
      <c r="M171" s="181" t="s">
        <v>680</v>
      </c>
      <c r="N171" s="158">
        <v>5.6</v>
      </c>
      <c r="O171" s="158" t="s">
        <v>508</v>
      </c>
      <c r="P171" s="158" t="s">
        <v>53</v>
      </c>
      <c r="Q171" s="4">
        <v>5.6</v>
      </c>
      <c r="R171" s="4" t="s">
        <v>55</v>
      </c>
      <c r="S171" s="158">
        <v>105.8</v>
      </c>
      <c r="T171" s="158" t="s">
        <v>55</v>
      </c>
      <c r="U171" s="158" t="s">
        <v>54</v>
      </c>
      <c r="V171" s="158">
        <v>105.8</v>
      </c>
      <c r="W171" s="158" t="s">
        <v>55</v>
      </c>
      <c r="X171" s="158">
        <f t="shared" si="27"/>
        <v>18.892857142857142</v>
      </c>
      <c r="Y171" s="158" t="s">
        <v>55</v>
      </c>
      <c r="Z171" s="158">
        <v>60</v>
      </c>
      <c r="AA171" s="158" t="s">
        <v>56</v>
      </c>
      <c r="AB171" s="158">
        <v>10</v>
      </c>
      <c r="AC171" s="158" t="s">
        <v>776</v>
      </c>
      <c r="AD171" s="158" t="s">
        <v>55</v>
      </c>
      <c r="AE171" s="158" t="s">
        <v>58</v>
      </c>
      <c r="AF171" s="158" t="s">
        <v>58</v>
      </c>
      <c r="AG171" s="158" t="s">
        <v>59</v>
      </c>
      <c r="AH171" s="158" t="s">
        <v>58</v>
      </c>
      <c r="AI171" s="158" t="s">
        <v>77</v>
      </c>
      <c r="AJ171" s="158" t="s">
        <v>59</v>
      </c>
      <c r="AK171" s="158">
        <v>0</v>
      </c>
      <c r="AL171" s="158">
        <v>0</v>
      </c>
      <c r="AM171" s="158"/>
      <c r="AN171" s="158">
        <v>15</v>
      </c>
      <c r="AO171" s="158">
        <v>73</v>
      </c>
      <c r="AP171" s="158" t="s">
        <v>777</v>
      </c>
      <c r="AQ171" s="8" t="s">
        <v>778</v>
      </c>
    </row>
    <row r="172" spans="1:56" x14ac:dyDescent="0.25">
      <c r="A172" s="165" t="s">
        <v>42</v>
      </c>
      <c r="B172" s="166" t="s">
        <v>119</v>
      </c>
      <c r="C172" s="177" t="s">
        <v>120</v>
      </c>
      <c r="D172" s="189" t="s">
        <v>161</v>
      </c>
      <c r="E172" s="110" t="s">
        <v>779</v>
      </c>
      <c r="F172" s="158" t="s">
        <v>73</v>
      </c>
      <c r="G172" s="158" t="s">
        <v>228</v>
      </c>
      <c r="H172" s="158" t="s">
        <v>68</v>
      </c>
      <c r="I172" s="158" t="s">
        <v>387</v>
      </c>
      <c r="J172" s="158">
        <v>20</v>
      </c>
      <c r="K172" s="158">
        <v>20</v>
      </c>
      <c r="L172" s="158"/>
      <c r="M172" s="158" t="s">
        <v>52</v>
      </c>
      <c r="N172" s="158">
        <v>13.9</v>
      </c>
      <c r="O172" s="158" t="s">
        <v>55</v>
      </c>
      <c r="P172" s="158" t="s">
        <v>53</v>
      </c>
      <c r="Q172" s="158">
        <f t="shared" ref="Q172:R174" si="28">N172</f>
        <v>13.9</v>
      </c>
      <c r="R172" s="158" t="str">
        <f t="shared" si="28"/>
        <v>NA</v>
      </c>
      <c r="S172" s="158">
        <v>3.6</v>
      </c>
      <c r="T172" s="158" t="s">
        <v>55</v>
      </c>
      <c r="U172" s="158" t="s">
        <v>54</v>
      </c>
      <c r="V172" s="158">
        <f t="shared" ref="V172:W174" si="29">S172</f>
        <v>3.6</v>
      </c>
      <c r="W172" s="158" t="str">
        <f t="shared" si="29"/>
        <v>NA</v>
      </c>
      <c r="X172" s="158">
        <f>V172/Q172</f>
        <v>0.25899280575539568</v>
      </c>
      <c r="Y172" s="158" t="s">
        <v>55</v>
      </c>
      <c r="Z172" s="158">
        <v>40</v>
      </c>
      <c r="AA172" s="158" t="s">
        <v>56</v>
      </c>
      <c r="AB172" s="158" t="s">
        <v>55</v>
      </c>
      <c r="AC172" s="158" t="s">
        <v>780</v>
      </c>
      <c r="AD172" s="158" t="s">
        <v>609</v>
      </c>
      <c r="AE172" s="158" t="s">
        <v>58</v>
      </c>
      <c r="AF172" s="158" t="s">
        <v>58</v>
      </c>
      <c r="AG172" s="158" t="s">
        <v>636</v>
      </c>
      <c r="AH172" s="158" t="s">
        <v>58</v>
      </c>
      <c r="AI172" s="158" t="s">
        <v>77</v>
      </c>
      <c r="AJ172" s="158" t="s">
        <v>209</v>
      </c>
      <c r="AK172" s="158">
        <v>72</v>
      </c>
      <c r="AL172" s="158">
        <v>72</v>
      </c>
      <c r="AM172" s="158"/>
      <c r="AN172" s="158">
        <v>34</v>
      </c>
      <c r="AO172" s="158">
        <v>-76</v>
      </c>
      <c r="AP172" s="158" t="s">
        <v>781</v>
      </c>
      <c r="AQ172" s="1" t="s">
        <v>782</v>
      </c>
    </row>
    <row r="173" spans="1:56" x14ac:dyDescent="0.25">
      <c r="A173" s="165" t="s">
        <v>42</v>
      </c>
      <c r="B173" s="181" t="s">
        <v>157</v>
      </c>
      <c r="C173" s="177" t="s">
        <v>158</v>
      </c>
      <c r="D173" s="181" t="s">
        <v>765</v>
      </c>
      <c r="E173" s="124" t="s">
        <v>766</v>
      </c>
      <c r="F173" s="158" t="s">
        <v>97</v>
      </c>
      <c r="G173" s="158" t="s">
        <v>616</v>
      </c>
      <c r="H173" s="158" t="s">
        <v>68</v>
      </c>
      <c r="I173" s="158" t="s">
        <v>783</v>
      </c>
      <c r="J173" s="212" t="s">
        <v>784</v>
      </c>
      <c r="K173" s="158">
        <v>13</v>
      </c>
      <c r="L173" s="158"/>
      <c r="M173" s="158" t="s">
        <v>52</v>
      </c>
      <c r="N173" s="158">
        <v>1.86</v>
      </c>
      <c r="O173" s="158">
        <v>5.6840000000000002</v>
      </c>
      <c r="P173" s="158" t="s">
        <v>53</v>
      </c>
      <c r="Q173" s="4">
        <f t="shared" si="28"/>
        <v>1.86</v>
      </c>
      <c r="R173" s="4">
        <f t="shared" si="28"/>
        <v>5.6840000000000002</v>
      </c>
      <c r="S173" s="158">
        <v>23.2</v>
      </c>
      <c r="T173" s="158">
        <v>19.893999999999998</v>
      </c>
      <c r="U173" s="158" t="s">
        <v>54</v>
      </c>
      <c r="V173" s="158">
        <f t="shared" si="29"/>
        <v>23.2</v>
      </c>
      <c r="W173" s="158">
        <f t="shared" si="29"/>
        <v>19.893999999999998</v>
      </c>
      <c r="X173" s="158">
        <f>V173/Q173</f>
        <v>12.473118279569892</v>
      </c>
      <c r="Y173" s="158" t="s">
        <v>55</v>
      </c>
      <c r="Z173" s="158" t="s">
        <v>55</v>
      </c>
      <c r="AA173" s="158" t="s">
        <v>517</v>
      </c>
      <c r="AB173" s="158" t="s">
        <v>55</v>
      </c>
      <c r="AC173" s="158" t="s">
        <v>785</v>
      </c>
      <c r="AD173" s="158" t="s">
        <v>609</v>
      </c>
      <c r="AE173" s="158" t="s">
        <v>58</v>
      </c>
      <c r="AF173" s="158" t="s">
        <v>58</v>
      </c>
      <c r="AG173" s="158" t="s">
        <v>59</v>
      </c>
      <c r="AH173" s="158" t="s">
        <v>58</v>
      </c>
      <c r="AI173" s="158">
        <f>5/30.973762</f>
        <v>0.16142695227011816</v>
      </c>
      <c r="AJ173" s="158" t="s">
        <v>61</v>
      </c>
      <c r="AK173" s="158" t="s">
        <v>77</v>
      </c>
      <c r="AL173" s="158" t="s">
        <v>55</v>
      </c>
      <c r="AM173" s="158"/>
      <c r="AN173" s="158">
        <v>44</v>
      </c>
      <c r="AO173" s="158">
        <v>-63</v>
      </c>
      <c r="AP173" s="4" t="s">
        <v>786</v>
      </c>
      <c r="AQ173" s="1" t="s">
        <v>787</v>
      </c>
    </row>
    <row r="174" spans="1:56" x14ac:dyDescent="0.25">
      <c r="A174" s="165" t="s">
        <v>42</v>
      </c>
      <c r="B174" s="166" t="s">
        <v>119</v>
      </c>
      <c r="C174" s="177" t="s">
        <v>120</v>
      </c>
      <c r="D174" s="189" t="s">
        <v>161</v>
      </c>
      <c r="E174" s="110" t="s">
        <v>779</v>
      </c>
      <c r="F174" s="158" t="s">
        <v>73</v>
      </c>
      <c r="G174" s="158" t="s">
        <v>788</v>
      </c>
      <c r="H174" s="158" t="s">
        <v>68</v>
      </c>
      <c r="I174" s="158" t="s">
        <v>783</v>
      </c>
      <c r="J174" s="212" t="s">
        <v>784</v>
      </c>
      <c r="K174" s="158">
        <v>13</v>
      </c>
      <c r="L174" s="158"/>
      <c r="M174" s="158" t="s">
        <v>52</v>
      </c>
      <c r="N174" s="158">
        <v>3.61</v>
      </c>
      <c r="O174" s="158">
        <v>8.4084000000000003</v>
      </c>
      <c r="P174" s="158" t="s">
        <v>53</v>
      </c>
      <c r="Q174" s="4">
        <f t="shared" si="28"/>
        <v>3.61</v>
      </c>
      <c r="R174" s="4">
        <f t="shared" si="28"/>
        <v>8.4084000000000003</v>
      </c>
      <c r="S174" s="158">
        <v>13.9</v>
      </c>
      <c r="T174" s="158">
        <v>7.6440000000000001</v>
      </c>
      <c r="U174" s="158" t="s">
        <v>54</v>
      </c>
      <c r="V174" s="158">
        <f t="shared" si="29"/>
        <v>13.9</v>
      </c>
      <c r="W174" s="158">
        <f t="shared" si="29"/>
        <v>7.6440000000000001</v>
      </c>
      <c r="X174" s="158">
        <f>V174/Q174</f>
        <v>3.8504155124653741</v>
      </c>
      <c r="Y174" s="158" t="s">
        <v>55</v>
      </c>
      <c r="Z174" s="158" t="s">
        <v>55</v>
      </c>
      <c r="AA174" s="158" t="s">
        <v>517</v>
      </c>
      <c r="AB174" s="158" t="s">
        <v>55</v>
      </c>
      <c r="AC174" s="158" t="s">
        <v>785</v>
      </c>
      <c r="AD174" s="158" t="s">
        <v>609</v>
      </c>
      <c r="AE174" s="158" t="s">
        <v>58</v>
      </c>
      <c r="AF174" s="158" t="s">
        <v>58</v>
      </c>
      <c r="AG174" s="158" t="s">
        <v>59</v>
      </c>
      <c r="AH174" s="158" t="s">
        <v>58</v>
      </c>
      <c r="AI174" s="158">
        <f>5/30.973762</f>
        <v>0.16142695227011816</v>
      </c>
      <c r="AJ174" s="158" t="s">
        <v>61</v>
      </c>
      <c r="AK174" s="158" t="s">
        <v>77</v>
      </c>
      <c r="AL174" s="158" t="s">
        <v>55</v>
      </c>
      <c r="AM174" s="158"/>
      <c r="AN174" s="158">
        <v>44</v>
      </c>
      <c r="AO174" s="158">
        <v>-63</v>
      </c>
      <c r="AP174" s="4" t="s">
        <v>786</v>
      </c>
      <c r="AQ174" s="1" t="s">
        <v>787</v>
      </c>
    </row>
    <row r="175" spans="1:56" x14ac:dyDescent="0.25">
      <c r="A175" s="172" t="s">
        <v>109</v>
      </c>
      <c r="B175" s="191" t="s">
        <v>274</v>
      </c>
      <c r="C175" s="192" t="s">
        <v>275</v>
      </c>
      <c r="D175" s="173" t="s">
        <v>276</v>
      </c>
      <c r="E175" s="125" t="s">
        <v>789</v>
      </c>
      <c r="F175" s="158" t="s">
        <v>97</v>
      </c>
      <c r="G175" s="158" t="s">
        <v>790</v>
      </c>
      <c r="H175" s="158" t="s">
        <v>49</v>
      </c>
      <c r="I175" s="158" t="s">
        <v>87</v>
      </c>
      <c r="J175" s="158">
        <v>20</v>
      </c>
      <c r="K175" s="158">
        <v>20</v>
      </c>
      <c r="L175" s="158"/>
      <c r="M175" s="158" t="s">
        <v>52</v>
      </c>
      <c r="N175" s="158">
        <v>9.6999999999999993</v>
      </c>
      <c r="O175" s="158">
        <v>2.6</v>
      </c>
      <c r="P175" s="158" t="s">
        <v>53</v>
      </c>
      <c r="Q175" s="4">
        <v>9.6999999999999993</v>
      </c>
      <c r="R175" s="4">
        <v>2.6</v>
      </c>
      <c r="S175" s="158">
        <v>6.1</v>
      </c>
      <c r="T175" s="158">
        <v>0.6</v>
      </c>
      <c r="U175" s="158" t="s">
        <v>54</v>
      </c>
      <c r="V175" s="158">
        <v>6.1</v>
      </c>
      <c r="W175" s="158">
        <v>0.6</v>
      </c>
      <c r="X175" s="158">
        <f t="shared" ref="X175:X184" si="30">S175/N175</f>
        <v>0.62886597938144329</v>
      </c>
      <c r="Y175" s="158" t="s">
        <v>55</v>
      </c>
      <c r="Z175" s="158">
        <v>560</v>
      </c>
      <c r="AA175" s="158" t="s">
        <v>701</v>
      </c>
      <c r="AB175" s="158">
        <v>7</v>
      </c>
      <c r="AC175" s="158" t="s">
        <v>791</v>
      </c>
      <c r="AD175" s="158" t="s">
        <v>609</v>
      </c>
      <c r="AE175" s="158" t="s">
        <v>58</v>
      </c>
      <c r="AF175" s="158" t="s">
        <v>58</v>
      </c>
      <c r="AG175" s="158" t="s">
        <v>59</v>
      </c>
      <c r="AH175" s="158" t="s">
        <v>58</v>
      </c>
      <c r="AI175" s="158" t="s">
        <v>77</v>
      </c>
      <c r="AJ175" s="158" t="s">
        <v>59</v>
      </c>
      <c r="AK175" s="158">
        <v>170</v>
      </c>
      <c r="AL175" s="158">
        <v>170</v>
      </c>
      <c r="AM175" s="158"/>
      <c r="AN175" s="158">
        <v>34</v>
      </c>
      <c r="AO175" s="158">
        <v>-76</v>
      </c>
      <c r="AP175" s="158" t="s">
        <v>792</v>
      </c>
      <c r="AQ175" s="1" t="s">
        <v>793</v>
      </c>
    </row>
    <row r="176" spans="1:56" x14ac:dyDescent="0.25">
      <c r="A176" s="172" t="s">
        <v>109</v>
      </c>
      <c r="B176" s="191" t="s">
        <v>274</v>
      </c>
      <c r="C176" s="192" t="s">
        <v>275</v>
      </c>
      <c r="D176" s="173" t="s">
        <v>276</v>
      </c>
      <c r="E176" s="125" t="s">
        <v>789</v>
      </c>
      <c r="F176" s="158" t="s">
        <v>97</v>
      </c>
      <c r="G176" s="158" t="s">
        <v>790</v>
      </c>
      <c r="H176" s="158" t="s">
        <v>49</v>
      </c>
      <c r="I176" s="158" t="s">
        <v>87</v>
      </c>
      <c r="J176" s="158">
        <v>20</v>
      </c>
      <c r="K176" s="158">
        <v>20</v>
      </c>
      <c r="L176" s="158"/>
      <c r="M176" s="158" t="s">
        <v>52</v>
      </c>
      <c r="N176" s="158">
        <v>13.3</v>
      </c>
      <c r="O176" s="158">
        <v>3.4</v>
      </c>
      <c r="P176" s="158" t="s">
        <v>53</v>
      </c>
      <c r="Q176" s="4">
        <v>13.3</v>
      </c>
      <c r="R176" s="4">
        <v>3.4</v>
      </c>
      <c r="S176" s="158">
        <v>8.5</v>
      </c>
      <c r="T176" s="158">
        <v>0.6</v>
      </c>
      <c r="U176" s="158" t="s">
        <v>54</v>
      </c>
      <c r="V176" s="158">
        <v>8.5</v>
      </c>
      <c r="W176" s="158">
        <v>0.6</v>
      </c>
      <c r="X176" s="158">
        <f t="shared" si="30"/>
        <v>0.63909774436090228</v>
      </c>
      <c r="Y176" s="158" t="s">
        <v>55</v>
      </c>
      <c r="Z176" s="158">
        <v>560</v>
      </c>
      <c r="AA176" s="158" t="s">
        <v>701</v>
      </c>
      <c r="AB176" s="158">
        <v>7</v>
      </c>
      <c r="AC176" s="158" t="s">
        <v>791</v>
      </c>
      <c r="AD176" s="158" t="s">
        <v>609</v>
      </c>
      <c r="AE176" s="158" t="s">
        <v>58</v>
      </c>
      <c r="AF176" s="158" t="s">
        <v>58</v>
      </c>
      <c r="AG176" s="158" t="s">
        <v>59</v>
      </c>
      <c r="AH176" s="158" t="s">
        <v>58</v>
      </c>
      <c r="AI176" s="158" t="s">
        <v>77</v>
      </c>
      <c r="AJ176" s="158" t="s">
        <v>59</v>
      </c>
      <c r="AK176" s="158">
        <v>170</v>
      </c>
      <c r="AL176" s="158">
        <v>170</v>
      </c>
      <c r="AM176" s="158"/>
      <c r="AN176" s="158">
        <v>34</v>
      </c>
      <c r="AO176" s="158">
        <v>-76</v>
      </c>
      <c r="AP176" s="158" t="s">
        <v>792</v>
      </c>
      <c r="AQ176" s="1" t="s">
        <v>793</v>
      </c>
    </row>
    <row r="177" spans="1:46" x14ac:dyDescent="0.25">
      <c r="A177" s="172" t="s">
        <v>109</v>
      </c>
      <c r="B177" s="191" t="s">
        <v>274</v>
      </c>
      <c r="C177" s="192" t="s">
        <v>275</v>
      </c>
      <c r="D177" s="173" t="s">
        <v>276</v>
      </c>
      <c r="E177" s="125" t="s">
        <v>789</v>
      </c>
      <c r="F177" s="158" t="s">
        <v>97</v>
      </c>
      <c r="G177" s="158" t="s">
        <v>790</v>
      </c>
      <c r="H177" s="158" t="s">
        <v>49</v>
      </c>
      <c r="I177" s="158" t="s">
        <v>87</v>
      </c>
      <c r="J177" s="158">
        <v>20</v>
      </c>
      <c r="K177" s="158">
        <v>20</v>
      </c>
      <c r="L177" s="158"/>
      <c r="M177" s="158" t="s">
        <v>52</v>
      </c>
      <c r="N177" s="158">
        <v>11.7</v>
      </c>
      <c r="O177" s="158">
        <v>0.1</v>
      </c>
      <c r="P177" s="158" t="s">
        <v>53</v>
      </c>
      <c r="Q177" s="4">
        <v>11.7</v>
      </c>
      <c r="R177" s="4">
        <v>0.1</v>
      </c>
      <c r="S177" s="158">
        <v>11.3</v>
      </c>
      <c r="T177" s="158">
        <v>2.5</v>
      </c>
      <c r="U177" s="158" t="s">
        <v>54</v>
      </c>
      <c r="V177" s="158">
        <v>11.3</v>
      </c>
      <c r="W177" s="158">
        <v>2.5</v>
      </c>
      <c r="X177" s="158">
        <f t="shared" si="30"/>
        <v>0.96581196581196593</v>
      </c>
      <c r="Y177" s="158" t="s">
        <v>55</v>
      </c>
      <c r="Z177" s="158">
        <v>560</v>
      </c>
      <c r="AA177" s="158" t="s">
        <v>701</v>
      </c>
      <c r="AB177" s="158">
        <v>7</v>
      </c>
      <c r="AC177" s="158" t="s">
        <v>791</v>
      </c>
      <c r="AD177" s="158" t="s">
        <v>609</v>
      </c>
      <c r="AE177" s="158" t="s">
        <v>58</v>
      </c>
      <c r="AF177" s="158" t="s">
        <v>58</v>
      </c>
      <c r="AG177" s="158" t="s">
        <v>59</v>
      </c>
      <c r="AH177" s="158" t="s">
        <v>58</v>
      </c>
      <c r="AI177" s="158" t="s">
        <v>77</v>
      </c>
      <c r="AJ177" s="158" t="s">
        <v>59</v>
      </c>
      <c r="AK177" s="158">
        <v>170</v>
      </c>
      <c r="AL177" s="158">
        <v>170</v>
      </c>
      <c r="AM177" s="158"/>
      <c r="AN177" s="158">
        <v>34</v>
      </c>
      <c r="AO177" s="158">
        <v>-76</v>
      </c>
      <c r="AP177" s="158" t="s">
        <v>792</v>
      </c>
      <c r="AQ177" s="1" t="s">
        <v>793</v>
      </c>
    </row>
    <row r="178" spans="1:46" x14ac:dyDescent="0.25">
      <c r="A178" s="172" t="s">
        <v>109</v>
      </c>
      <c r="B178" s="191" t="s">
        <v>274</v>
      </c>
      <c r="C178" s="192" t="s">
        <v>275</v>
      </c>
      <c r="D178" s="173" t="s">
        <v>276</v>
      </c>
      <c r="E178" s="125" t="s">
        <v>789</v>
      </c>
      <c r="F178" s="158" t="s">
        <v>97</v>
      </c>
      <c r="G178" s="158" t="s">
        <v>794</v>
      </c>
      <c r="H178" s="158" t="s">
        <v>49</v>
      </c>
      <c r="I178" s="158" t="s">
        <v>87</v>
      </c>
      <c r="J178" s="158">
        <v>20</v>
      </c>
      <c r="K178" s="158">
        <v>20</v>
      </c>
      <c r="L178" s="158"/>
      <c r="M178" s="158" t="s">
        <v>52</v>
      </c>
      <c r="N178" s="158">
        <v>16</v>
      </c>
      <c r="O178" s="158">
        <v>1.8</v>
      </c>
      <c r="P178" s="158" t="s">
        <v>53</v>
      </c>
      <c r="Q178" s="4">
        <v>16</v>
      </c>
      <c r="R178" s="4">
        <v>1.8</v>
      </c>
      <c r="S178" s="158">
        <v>12.9</v>
      </c>
      <c r="T178" s="158">
        <v>4.4000000000000004</v>
      </c>
      <c r="U178" s="158" t="s">
        <v>54</v>
      </c>
      <c r="V178" s="158">
        <v>12.9</v>
      </c>
      <c r="W178" s="158">
        <v>4.4000000000000004</v>
      </c>
      <c r="X178" s="158">
        <f t="shared" si="30"/>
        <v>0.80625000000000002</v>
      </c>
      <c r="Y178" s="158" t="s">
        <v>55</v>
      </c>
      <c r="Z178" s="158">
        <v>560</v>
      </c>
      <c r="AA178" s="158" t="s">
        <v>701</v>
      </c>
      <c r="AB178" s="158">
        <v>7</v>
      </c>
      <c r="AC178" s="158" t="s">
        <v>791</v>
      </c>
      <c r="AD178" s="158" t="s">
        <v>609</v>
      </c>
      <c r="AE178" s="158" t="s">
        <v>58</v>
      </c>
      <c r="AF178" s="158" t="s">
        <v>58</v>
      </c>
      <c r="AG178" s="158" t="s">
        <v>59</v>
      </c>
      <c r="AH178" s="158" t="s">
        <v>58</v>
      </c>
      <c r="AI178" s="158" t="s">
        <v>77</v>
      </c>
      <c r="AJ178" s="158" t="s">
        <v>59</v>
      </c>
      <c r="AK178" s="158">
        <v>170</v>
      </c>
      <c r="AL178" s="158">
        <v>170</v>
      </c>
      <c r="AM178" s="158"/>
      <c r="AN178" s="158">
        <v>34</v>
      </c>
      <c r="AO178" s="158">
        <v>-76</v>
      </c>
      <c r="AP178" s="158" t="s">
        <v>792</v>
      </c>
      <c r="AQ178" s="1" t="s">
        <v>793</v>
      </c>
    </row>
    <row r="179" spans="1:46" x14ac:dyDescent="0.25">
      <c r="A179" s="172" t="s">
        <v>109</v>
      </c>
      <c r="B179" s="191" t="s">
        <v>274</v>
      </c>
      <c r="C179" s="192" t="s">
        <v>275</v>
      </c>
      <c r="D179" s="173" t="s">
        <v>276</v>
      </c>
      <c r="E179" s="125" t="s">
        <v>789</v>
      </c>
      <c r="F179" s="158" t="s">
        <v>97</v>
      </c>
      <c r="G179" s="158" t="s">
        <v>790</v>
      </c>
      <c r="H179" s="158" t="s">
        <v>49</v>
      </c>
      <c r="I179" s="158" t="s">
        <v>87</v>
      </c>
      <c r="J179" s="158">
        <v>20</v>
      </c>
      <c r="K179" s="158">
        <v>20</v>
      </c>
      <c r="L179" s="158"/>
      <c r="M179" s="158" t="s">
        <v>52</v>
      </c>
      <c r="N179" s="158">
        <v>10.199999999999999</v>
      </c>
      <c r="O179" s="158">
        <v>2.5</v>
      </c>
      <c r="P179" s="158" t="s">
        <v>53</v>
      </c>
      <c r="Q179" s="4">
        <v>10.199999999999999</v>
      </c>
      <c r="R179" s="4">
        <v>2.5</v>
      </c>
      <c r="S179" s="158">
        <v>15</v>
      </c>
      <c r="T179" s="158">
        <v>4.3</v>
      </c>
      <c r="U179" s="158" t="s">
        <v>54</v>
      </c>
      <c r="V179" s="158">
        <v>15</v>
      </c>
      <c r="W179" s="158">
        <v>4.3</v>
      </c>
      <c r="X179" s="158">
        <f t="shared" si="30"/>
        <v>1.4705882352941178</v>
      </c>
      <c r="Y179" s="158" t="s">
        <v>55</v>
      </c>
      <c r="Z179" s="158">
        <v>560</v>
      </c>
      <c r="AA179" s="158" t="s">
        <v>701</v>
      </c>
      <c r="AB179" s="158">
        <v>7</v>
      </c>
      <c r="AC179" s="158" t="s">
        <v>791</v>
      </c>
      <c r="AD179" s="158" t="s">
        <v>609</v>
      </c>
      <c r="AE179" s="158" t="s">
        <v>58</v>
      </c>
      <c r="AF179" s="158" t="s">
        <v>58</v>
      </c>
      <c r="AG179" s="158" t="s">
        <v>59</v>
      </c>
      <c r="AH179" s="158" t="s">
        <v>58</v>
      </c>
      <c r="AI179" s="158" t="s">
        <v>77</v>
      </c>
      <c r="AJ179" s="158" t="s">
        <v>59</v>
      </c>
      <c r="AK179" s="158">
        <v>170</v>
      </c>
      <c r="AL179" s="158">
        <v>170</v>
      </c>
      <c r="AM179" s="158"/>
      <c r="AN179" s="158">
        <v>34</v>
      </c>
      <c r="AO179" s="158">
        <v>-76</v>
      </c>
      <c r="AP179" s="158" t="s">
        <v>792</v>
      </c>
      <c r="AQ179" s="1" t="s">
        <v>793</v>
      </c>
    </row>
    <row r="180" spans="1:46" x14ac:dyDescent="0.25">
      <c r="A180" s="172" t="s">
        <v>109</v>
      </c>
      <c r="B180" s="191" t="s">
        <v>274</v>
      </c>
      <c r="C180" s="192" t="s">
        <v>275</v>
      </c>
      <c r="D180" s="173" t="s">
        <v>276</v>
      </c>
      <c r="E180" s="125" t="s">
        <v>789</v>
      </c>
      <c r="F180" s="158" t="s">
        <v>97</v>
      </c>
      <c r="G180" s="158" t="s">
        <v>794</v>
      </c>
      <c r="H180" s="158" t="s">
        <v>49</v>
      </c>
      <c r="I180" s="158" t="s">
        <v>87</v>
      </c>
      <c r="J180" s="158">
        <v>20</v>
      </c>
      <c r="K180" s="158">
        <v>20</v>
      </c>
      <c r="L180" s="158"/>
      <c r="M180" s="158" t="s">
        <v>52</v>
      </c>
      <c r="N180" s="158">
        <v>14.6</v>
      </c>
      <c r="O180" s="158">
        <v>1.1000000000000001</v>
      </c>
      <c r="P180" s="158" t="s">
        <v>53</v>
      </c>
      <c r="Q180" s="4">
        <v>14.6</v>
      </c>
      <c r="R180" s="4">
        <v>1.1000000000000001</v>
      </c>
      <c r="S180" s="158">
        <v>21.7</v>
      </c>
      <c r="T180" s="158">
        <v>2.2999999999999998</v>
      </c>
      <c r="U180" s="158" t="s">
        <v>54</v>
      </c>
      <c r="V180" s="158">
        <v>21.7</v>
      </c>
      <c r="W180" s="158">
        <v>2.2999999999999998</v>
      </c>
      <c r="X180" s="158">
        <f t="shared" si="30"/>
        <v>1.4863013698630136</v>
      </c>
      <c r="Y180" s="158" t="s">
        <v>55</v>
      </c>
      <c r="Z180" s="158">
        <v>560</v>
      </c>
      <c r="AA180" s="158" t="s">
        <v>701</v>
      </c>
      <c r="AB180" s="158">
        <v>7</v>
      </c>
      <c r="AC180" s="158" t="s">
        <v>791</v>
      </c>
      <c r="AD180" s="158" t="s">
        <v>609</v>
      </c>
      <c r="AE180" s="158" t="s">
        <v>58</v>
      </c>
      <c r="AF180" s="158" t="s">
        <v>58</v>
      </c>
      <c r="AG180" s="158" t="s">
        <v>59</v>
      </c>
      <c r="AH180" s="158" t="s">
        <v>58</v>
      </c>
      <c r="AI180" s="158" t="s">
        <v>77</v>
      </c>
      <c r="AJ180" s="158" t="s">
        <v>59</v>
      </c>
      <c r="AK180" s="158">
        <v>170</v>
      </c>
      <c r="AL180" s="158">
        <v>170</v>
      </c>
      <c r="AM180" s="158"/>
      <c r="AN180" s="158">
        <v>34</v>
      </c>
      <c r="AO180" s="158">
        <v>-76</v>
      </c>
      <c r="AP180" s="158" t="s">
        <v>792</v>
      </c>
      <c r="AQ180" s="1" t="s">
        <v>793</v>
      </c>
    </row>
    <row r="181" spans="1:46" x14ac:dyDescent="0.25">
      <c r="A181" s="159" t="s">
        <v>80</v>
      </c>
      <c r="B181" s="168" t="s">
        <v>199</v>
      </c>
      <c r="C181" s="187" t="s">
        <v>473</v>
      </c>
      <c r="D181" s="178" t="s">
        <v>474</v>
      </c>
      <c r="E181" s="47" t="s">
        <v>475</v>
      </c>
      <c r="F181" s="158" t="s">
        <v>97</v>
      </c>
      <c r="G181" s="158" t="s">
        <v>455</v>
      </c>
      <c r="H181" s="158" t="s">
        <v>795</v>
      </c>
      <c r="I181" s="158" t="s">
        <v>796</v>
      </c>
      <c r="J181" s="158" t="s">
        <v>797</v>
      </c>
      <c r="K181" s="158">
        <v>20</v>
      </c>
      <c r="L181" s="158"/>
      <c r="M181" s="158" t="s">
        <v>52</v>
      </c>
      <c r="N181" s="158">
        <v>692</v>
      </c>
      <c r="O181" s="158" t="s">
        <v>508</v>
      </c>
      <c r="P181" s="158" t="s">
        <v>53</v>
      </c>
      <c r="Q181" s="4">
        <v>692</v>
      </c>
      <c r="R181" s="4" t="s">
        <v>55</v>
      </c>
      <c r="S181" s="158">
        <v>547</v>
      </c>
      <c r="T181" s="158">
        <v>68</v>
      </c>
      <c r="U181" s="158" t="s">
        <v>54</v>
      </c>
      <c r="V181" s="158">
        <v>547</v>
      </c>
      <c r="W181" s="158">
        <v>68</v>
      </c>
      <c r="X181" s="158">
        <f t="shared" si="30"/>
        <v>0.79046242774566478</v>
      </c>
      <c r="Y181" s="158" t="s">
        <v>55</v>
      </c>
      <c r="Z181" s="158">
        <v>1200</v>
      </c>
      <c r="AA181" s="158" t="s">
        <v>56</v>
      </c>
      <c r="AB181" s="158">
        <v>3</v>
      </c>
      <c r="AC181" s="158" t="s">
        <v>798</v>
      </c>
      <c r="AD181" s="158" t="s">
        <v>609</v>
      </c>
      <c r="AE181" s="158" t="s">
        <v>58</v>
      </c>
      <c r="AF181" s="158" t="s">
        <v>58</v>
      </c>
      <c r="AG181" s="158" t="s">
        <v>76</v>
      </c>
      <c r="AH181" s="158" t="s">
        <v>60</v>
      </c>
      <c r="AI181" s="158" t="s">
        <v>77</v>
      </c>
      <c r="AJ181" s="158" t="s">
        <v>59</v>
      </c>
      <c r="AK181" s="158">
        <v>450</v>
      </c>
      <c r="AL181" s="158">
        <v>450</v>
      </c>
      <c r="AM181" s="158"/>
      <c r="AN181" s="158">
        <v>-33</v>
      </c>
      <c r="AO181" s="158">
        <v>151</v>
      </c>
      <c r="AP181" s="158" t="s">
        <v>799</v>
      </c>
      <c r="AQ181" s="1" t="s">
        <v>478</v>
      </c>
    </row>
    <row r="182" spans="1:46" x14ac:dyDescent="0.25">
      <c r="A182" s="172" t="s">
        <v>109</v>
      </c>
      <c r="B182" s="173" t="s">
        <v>147</v>
      </c>
      <c r="C182" s="163" t="s">
        <v>151</v>
      </c>
      <c r="D182" s="176" t="s">
        <v>152</v>
      </c>
      <c r="E182" s="37" t="s">
        <v>428</v>
      </c>
      <c r="F182" s="158" t="s">
        <v>85</v>
      </c>
      <c r="G182" s="158" t="s">
        <v>455</v>
      </c>
      <c r="H182" s="158" t="s">
        <v>68</v>
      </c>
      <c r="I182" s="158" t="s">
        <v>796</v>
      </c>
      <c r="J182" s="158" t="s">
        <v>797</v>
      </c>
      <c r="K182" s="158">
        <v>20</v>
      </c>
      <c r="L182" s="158"/>
      <c r="M182" s="158" t="s">
        <v>52</v>
      </c>
      <c r="N182" s="158">
        <v>85</v>
      </c>
      <c r="O182" s="158">
        <v>29</v>
      </c>
      <c r="P182" s="158" t="s">
        <v>53</v>
      </c>
      <c r="Q182" s="4">
        <v>85</v>
      </c>
      <c r="R182" s="4">
        <v>29</v>
      </c>
      <c r="S182" s="158">
        <v>427</v>
      </c>
      <c r="T182" s="158">
        <v>48</v>
      </c>
      <c r="U182" s="158" t="s">
        <v>54</v>
      </c>
      <c r="V182" s="158">
        <v>427</v>
      </c>
      <c r="W182" s="158">
        <v>48</v>
      </c>
      <c r="X182" s="158">
        <f t="shared" si="30"/>
        <v>5.0235294117647058</v>
      </c>
      <c r="Y182" s="158" t="s">
        <v>55</v>
      </c>
      <c r="Z182" s="158">
        <v>1200</v>
      </c>
      <c r="AA182" s="158" t="s">
        <v>56</v>
      </c>
      <c r="AB182" s="158">
        <v>3</v>
      </c>
      <c r="AC182" s="158" t="s">
        <v>798</v>
      </c>
      <c r="AD182" s="158" t="s">
        <v>609</v>
      </c>
      <c r="AE182" s="158" t="s">
        <v>58</v>
      </c>
      <c r="AF182" s="158" t="s">
        <v>58</v>
      </c>
      <c r="AG182" s="158" t="s">
        <v>76</v>
      </c>
      <c r="AH182" s="158" t="s">
        <v>60</v>
      </c>
      <c r="AI182" s="158" t="s">
        <v>77</v>
      </c>
      <c r="AJ182" s="158" t="s">
        <v>59</v>
      </c>
      <c r="AK182" s="158">
        <v>450</v>
      </c>
      <c r="AL182" s="158">
        <v>450</v>
      </c>
      <c r="AM182" s="158"/>
      <c r="AN182" s="158">
        <v>-34</v>
      </c>
      <c r="AO182" s="158">
        <v>151</v>
      </c>
      <c r="AP182" s="158" t="s">
        <v>799</v>
      </c>
      <c r="AQ182" s="1" t="s">
        <v>478</v>
      </c>
    </row>
    <row r="183" spans="1:46" x14ac:dyDescent="0.25">
      <c r="A183" s="172" t="s">
        <v>109</v>
      </c>
      <c r="B183" s="173" t="s">
        <v>147</v>
      </c>
      <c r="C183" s="163" t="s">
        <v>151</v>
      </c>
      <c r="D183" s="176" t="s">
        <v>152</v>
      </c>
      <c r="E183" s="37" t="s">
        <v>428</v>
      </c>
      <c r="F183" s="158" t="s">
        <v>85</v>
      </c>
      <c r="G183" s="158" t="s">
        <v>455</v>
      </c>
      <c r="H183" s="158" t="s">
        <v>68</v>
      </c>
      <c r="I183" s="158" t="s">
        <v>796</v>
      </c>
      <c r="J183" s="158" t="s">
        <v>797</v>
      </c>
      <c r="K183" s="158">
        <v>20</v>
      </c>
      <c r="L183" s="158"/>
      <c r="M183" s="158" t="s">
        <v>52</v>
      </c>
      <c r="N183" s="158">
        <v>147</v>
      </c>
      <c r="O183" s="158">
        <v>30</v>
      </c>
      <c r="P183" s="158" t="s">
        <v>53</v>
      </c>
      <c r="Q183" s="4">
        <v>147</v>
      </c>
      <c r="R183" s="4">
        <v>30</v>
      </c>
      <c r="S183" s="158">
        <v>466</v>
      </c>
      <c r="T183" s="158">
        <v>32</v>
      </c>
      <c r="U183" s="158" t="s">
        <v>54</v>
      </c>
      <c r="V183" s="158">
        <v>466</v>
      </c>
      <c r="W183" s="158">
        <v>32</v>
      </c>
      <c r="X183" s="158">
        <f t="shared" si="30"/>
        <v>3.1700680272108843</v>
      </c>
      <c r="Y183" s="158" t="s">
        <v>55</v>
      </c>
      <c r="Z183" s="158">
        <v>1200</v>
      </c>
      <c r="AA183" s="158" t="s">
        <v>56</v>
      </c>
      <c r="AB183" s="158">
        <v>3</v>
      </c>
      <c r="AC183" s="158" t="s">
        <v>798</v>
      </c>
      <c r="AD183" s="158" t="s">
        <v>609</v>
      </c>
      <c r="AE183" s="158" t="s">
        <v>58</v>
      </c>
      <c r="AF183" s="158" t="s">
        <v>58</v>
      </c>
      <c r="AG183" s="158" t="s">
        <v>76</v>
      </c>
      <c r="AH183" s="158" t="s">
        <v>60</v>
      </c>
      <c r="AI183" s="158" t="s">
        <v>77</v>
      </c>
      <c r="AJ183" s="158" t="s">
        <v>59</v>
      </c>
      <c r="AK183" s="158">
        <v>450</v>
      </c>
      <c r="AL183" s="158">
        <v>450</v>
      </c>
      <c r="AM183" s="158"/>
      <c r="AN183" s="158">
        <v>-34</v>
      </c>
      <c r="AO183" s="158">
        <v>151</v>
      </c>
      <c r="AP183" s="158" t="s">
        <v>799</v>
      </c>
      <c r="AQ183" s="1" t="s">
        <v>478</v>
      </c>
    </row>
    <row r="184" spans="1:46" x14ac:dyDescent="0.25">
      <c r="A184" s="172" t="s">
        <v>109</v>
      </c>
      <c r="B184" s="173" t="s">
        <v>147</v>
      </c>
      <c r="C184" s="163" t="s">
        <v>151</v>
      </c>
      <c r="D184" s="176" t="s">
        <v>152</v>
      </c>
      <c r="E184" s="37" t="s">
        <v>428</v>
      </c>
      <c r="F184" s="158" t="s">
        <v>85</v>
      </c>
      <c r="G184" s="158" t="s">
        <v>455</v>
      </c>
      <c r="H184" s="158" t="s">
        <v>68</v>
      </c>
      <c r="I184" s="158" t="s">
        <v>796</v>
      </c>
      <c r="J184" s="158" t="s">
        <v>797</v>
      </c>
      <c r="K184" s="158">
        <v>20</v>
      </c>
      <c r="L184" s="158"/>
      <c r="M184" s="158" t="s">
        <v>52</v>
      </c>
      <c r="N184" s="158">
        <v>127</v>
      </c>
      <c r="O184" s="158">
        <v>31</v>
      </c>
      <c r="P184" s="158" t="s">
        <v>53</v>
      </c>
      <c r="Q184" s="4">
        <v>127</v>
      </c>
      <c r="R184" s="4">
        <v>31</v>
      </c>
      <c r="S184" s="158">
        <v>469</v>
      </c>
      <c r="T184" s="158">
        <v>34</v>
      </c>
      <c r="U184" s="158" t="s">
        <v>54</v>
      </c>
      <c r="V184" s="158">
        <v>469</v>
      </c>
      <c r="W184" s="158">
        <v>34</v>
      </c>
      <c r="X184" s="158">
        <f t="shared" si="30"/>
        <v>3.6929133858267718</v>
      </c>
      <c r="Y184" s="158" t="s">
        <v>55</v>
      </c>
      <c r="Z184" s="158">
        <v>1200</v>
      </c>
      <c r="AA184" s="158" t="s">
        <v>56</v>
      </c>
      <c r="AB184" s="158">
        <v>3</v>
      </c>
      <c r="AC184" s="158" t="s">
        <v>798</v>
      </c>
      <c r="AD184" s="158" t="s">
        <v>609</v>
      </c>
      <c r="AE184" s="158" t="s">
        <v>58</v>
      </c>
      <c r="AF184" s="158" t="s">
        <v>58</v>
      </c>
      <c r="AG184" s="158" t="s">
        <v>76</v>
      </c>
      <c r="AH184" s="158" t="s">
        <v>60</v>
      </c>
      <c r="AI184" s="158" t="s">
        <v>77</v>
      </c>
      <c r="AJ184" s="158" t="s">
        <v>59</v>
      </c>
      <c r="AK184" s="158">
        <v>450</v>
      </c>
      <c r="AL184" s="158">
        <v>450</v>
      </c>
      <c r="AM184" s="158"/>
      <c r="AN184" s="158">
        <v>-34</v>
      </c>
      <c r="AO184" s="158">
        <v>151</v>
      </c>
      <c r="AP184" s="158" t="s">
        <v>799</v>
      </c>
      <c r="AQ184" s="1" t="s">
        <v>478</v>
      </c>
    </row>
    <row r="185" spans="1:46" x14ac:dyDescent="0.25">
      <c r="A185" s="159" t="s">
        <v>80</v>
      </c>
      <c r="B185" s="162" t="s">
        <v>93</v>
      </c>
      <c r="C185" s="169" t="s">
        <v>103</v>
      </c>
      <c r="D185" s="147" t="s">
        <v>429</v>
      </c>
      <c r="E185" s="148" t="s">
        <v>479</v>
      </c>
      <c r="F185" s="158" t="s">
        <v>97</v>
      </c>
      <c r="G185" s="158" t="s">
        <v>171</v>
      </c>
      <c r="H185" s="158" t="s">
        <v>68</v>
      </c>
      <c r="I185" s="158" t="s">
        <v>87</v>
      </c>
      <c r="J185" s="158">
        <v>15</v>
      </c>
      <c r="K185" s="158">
        <v>15</v>
      </c>
      <c r="L185" s="158" t="s">
        <v>800</v>
      </c>
      <c r="M185" s="181" t="s">
        <v>242</v>
      </c>
      <c r="N185" s="158" t="s">
        <v>55</v>
      </c>
      <c r="O185" s="158" t="s">
        <v>508</v>
      </c>
      <c r="P185" s="158" t="s">
        <v>55</v>
      </c>
      <c r="Q185" s="158" t="s">
        <v>55</v>
      </c>
      <c r="R185" s="158" t="s">
        <v>55</v>
      </c>
      <c r="S185" s="158" t="s">
        <v>55</v>
      </c>
      <c r="T185" s="158" t="s">
        <v>55</v>
      </c>
      <c r="U185" s="158" t="s">
        <v>55</v>
      </c>
      <c r="V185" s="158" t="s">
        <v>55</v>
      </c>
      <c r="W185" s="158" t="s">
        <v>55</v>
      </c>
      <c r="X185" s="158">
        <v>2.4</v>
      </c>
      <c r="Y185" s="158" t="s">
        <v>55</v>
      </c>
      <c r="Z185" s="158">
        <v>40</v>
      </c>
      <c r="AA185" s="158" t="s">
        <v>56</v>
      </c>
      <c r="AB185" s="158">
        <v>4</v>
      </c>
      <c r="AC185" s="158" t="s">
        <v>801</v>
      </c>
      <c r="AD185" s="158" t="s">
        <v>609</v>
      </c>
      <c r="AE185" s="158" t="s">
        <v>58</v>
      </c>
      <c r="AF185" s="158" t="s">
        <v>58</v>
      </c>
      <c r="AG185" s="158" t="s">
        <v>76</v>
      </c>
      <c r="AH185" s="158" t="s">
        <v>58</v>
      </c>
      <c r="AI185" s="158" t="s">
        <v>77</v>
      </c>
      <c r="AJ185" s="158" t="s">
        <v>76</v>
      </c>
      <c r="AK185" s="158">
        <v>230</v>
      </c>
      <c r="AL185" s="158">
        <v>230</v>
      </c>
      <c r="AM185" s="158"/>
      <c r="AN185" s="158">
        <v>36</v>
      </c>
      <c r="AO185" s="158">
        <v>5</v>
      </c>
      <c r="AP185" s="4" t="s">
        <v>802</v>
      </c>
      <c r="AQ185" s="1" t="s">
        <v>482</v>
      </c>
    </row>
    <row r="186" spans="1:46" x14ac:dyDescent="0.25">
      <c r="A186" s="159" t="s">
        <v>80</v>
      </c>
      <c r="B186" s="168" t="s">
        <v>199</v>
      </c>
      <c r="C186" s="187" t="s">
        <v>473</v>
      </c>
      <c r="D186" s="178" t="s">
        <v>474</v>
      </c>
      <c r="E186" s="49" t="s">
        <v>483</v>
      </c>
      <c r="F186" s="158" t="s">
        <v>97</v>
      </c>
      <c r="G186" s="158" t="s">
        <v>171</v>
      </c>
      <c r="H186" s="158" t="s">
        <v>68</v>
      </c>
      <c r="I186" s="158" t="s">
        <v>87</v>
      </c>
      <c r="J186" s="158">
        <v>15</v>
      </c>
      <c r="K186" s="158">
        <v>15</v>
      </c>
      <c r="L186" s="158" t="s">
        <v>803</v>
      </c>
      <c r="M186" s="158" t="s">
        <v>52</v>
      </c>
      <c r="N186" s="158" t="s">
        <v>55</v>
      </c>
      <c r="O186" s="158" t="s">
        <v>55</v>
      </c>
      <c r="P186" s="158" t="s">
        <v>55</v>
      </c>
      <c r="Q186" s="4" t="s">
        <v>55</v>
      </c>
      <c r="R186" s="4" t="s">
        <v>55</v>
      </c>
      <c r="S186" s="158">
        <v>7.8</v>
      </c>
      <c r="T186" s="158">
        <v>6.9</v>
      </c>
      <c r="U186" s="158" t="s">
        <v>54</v>
      </c>
      <c r="V186" s="158">
        <v>7.8</v>
      </c>
      <c r="W186" s="158">
        <v>6.9</v>
      </c>
      <c r="X186" s="158" t="s">
        <v>55</v>
      </c>
      <c r="Y186" s="158" t="s">
        <v>55</v>
      </c>
      <c r="Z186" s="158">
        <v>40</v>
      </c>
      <c r="AA186" s="158" t="s">
        <v>56</v>
      </c>
      <c r="AB186" s="158">
        <v>4</v>
      </c>
      <c r="AC186" s="158" t="s">
        <v>801</v>
      </c>
      <c r="AD186" s="158" t="s">
        <v>609</v>
      </c>
      <c r="AE186" s="158" t="s">
        <v>58</v>
      </c>
      <c r="AF186" s="158" t="s">
        <v>58</v>
      </c>
      <c r="AG186" s="158" t="s">
        <v>76</v>
      </c>
      <c r="AH186" s="158" t="s">
        <v>58</v>
      </c>
      <c r="AI186" s="158" t="s">
        <v>77</v>
      </c>
      <c r="AJ186" s="158" t="s">
        <v>76</v>
      </c>
      <c r="AK186" s="158">
        <v>230</v>
      </c>
      <c r="AL186" s="158">
        <v>230</v>
      </c>
      <c r="AM186" s="158"/>
      <c r="AN186" s="158">
        <v>36</v>
      </c>
      <c r="AO186" s="158">
        <v>5</v>
      </c>
      <c r="AP186" s="4" t="s">
        <v>802</v>
      </c>
      <c r="AQ186" s="1" t="s">
        <v>482</v>
      </c>
    </row>
    <row r="187" spans="1:46" x14ac:dyDescent="0.25">
      <c r="A187" s="159" t="s">
        <v>80</v>
      </c>
      <c r="B187" s="168" t="s">
        <v>199</v>
      </c>
      <c r="C187" s="187" t="s">
        <v>473</v>
      </c>
      <c r="D187" s="178" t="s">
        <v>474</v>
      </c>
      <c r="E187" s="49" t="s">
        <v>483</v>
      </c>
      <c r="F187" s="158" t="s">
        <v>97</v>
      </c>
      <c r="G187" s="158" t="s">
        <v>171</v>
      </c>
      <c r="H187" s="158" t="s">
        <v>68</v>
      </c>
      <c r="I187" s="158" t="s">
        <v>87</v>
      </c>
      <c r="J187" s="158">
        <v>15</v>
      </c>
      <c r="K187" s="158">
        <v>15</v>
      </c>
      <c r="L187" s="158" t="s">
        <v>335</v>
      </c>
      <c r="M187" s="158" t="s">
        <v>52</v>
      </c>
      <c r="N187" s="158">
        <v>8.1</v>
      </c>
      <c r="O187" s="158">
        <v>7.7</v>
      </c>
      <c r="P187" s="158" t="s">
        <v>53</v>
      </c>
      <c r="Q187" s="158">
        <f t="shared" ref="Q187:R191" si="31">N187</f>
        <v>8.1</v>
      </c>
      <c r="R187" s="158">
        <f t="shared" si="31"/>
        <v>7.7</v>
      </c>
      <c r="S187" s="158">
        <v>24</v>
      </c>
      <c r="T187" s="158">
        <v>6.9</v>
      </c>
      <c r="U187" s="158" t="s">
        <v>54</v>
      </c>
      <c r="V187" s="158">
        <f t="shared" ref="V187:W191" si="32">S187</f>
        <v>24</v>
      </c>
      <c r="W187" s="158">
        <f t="shared" si="32"/>
        <v>6.9</v>
      </c>
      <c r="X187" s="158">
        <f>V187/Q187</f>
        <v>2.9629629629629632</v>
      </c>
      <c r="Y187" s="158" t="s">
        <v>55</v>
      </c>
      <c r="Z187" s="158">
        <v>40</v>
      </c>
      <c r="AA187" s="158" t="s">
        <v>56</v>
      </c>
      <c r="AB187" s="158">
        <v>4</v>
      </c>
      <c r="AC187" s="158" t="s">
        <v>801</v>
      </c>
      <c r="AD187" s="158" t="s">
        <v>609</v>
      </c>
      <c r="AE187" s="158" t="s">
        <v>58</v>
      </c>
      <c r="AF187" s="158" t="s">
        <v>58</v>
      </c>
      <c r="AG187" s="158" t="s">
        <v>76</v>
      </c>
      <c r="AH187" s="158" t="s">
        <v>58</v>
      </c>
      <c r="AI187" s="158" t="s">
        <v>77</v>
      </c>
      <c r="AJ187" s="158" t="s">
        <v>76</v>
      </c>
      <c r="AK187" s="158">
        <v>230</v>
      </c>
      <c r="AL187" s="158">
        <v>230</v>
      </c>
      <c r="AM187" s="158"/>
      <c r="AN187" s="158">
        <v>36</v>
      </c>
      <c r="AO187" s="158">
        <v>5</v>
      </c>
      <c r="AP187" s="4" t="s">
        <v>802</v>
      </c>
      <c r="AQ187" s="1" t="s">
        <v>482</v>
      </c>
    </row>
    <row r="188" spans="1:46" x14ac:dyDescent="0.25">
      <c r="A188" s="159" t="s">
        <v>80</v>
      </c>
      <c r="B188" s="168" t="s">
        <v>199</v>
      </c>
      <c r="C188" s="187" t="s">
        <v>473</v>
      </c>
      <c r="D188" s="178" t="s">
        <v>474</v>
      </c>
      <c r="E188" s="49" t="s">
        <v>483</v>
      </c>
      <c r="F188" s="158" t="s">
        <v>97</v>
      </c>
      <c r="G188" s="158" t="s">
        <v>171</v>
      </c>
      <c r="H188" s="158" t="s">
        <v>68</v>
      </c>
      <c r="I188" s="158" t="s">
        <v>87</v>
      </c>
      <c r="J188" s="158">
        <v>15</v>
      </c>
      <c r="K188" s="158">
        <v>15</v>
      </c>
      <c r="L188" s="158" t="s">
        <v>484</v>
      </c>
      <c r="M188" s="158" t="s">
        <v>52</v>
      </c>
      <c r="N188" s="158">
        <v>4.8</v>
      </c>
      <c r="O188" s="158">
        <v>5</v>
      </c>
      <c r="P188" s="158" t="s">
        <v>53</v>
      </c>
      <c r="Q188" s="158">
        <f t="shared" si="31"/>
        <v>4.8</v>
      </c>
      <c r="R188" s="158">
        <f t="shared" si="31"/>
        <v>5</v>
      </c>
      <c r="S188" s="158">
        <v>37</v>
      </c>
      <c r="T188" s="158">
        <v>7.3</v>
      </c>
      <c r="U188" s="158" t="s">
        <v>54</v>
      </c>
      <c r="V188" s="158">
        <f t="shared" si="32"/>
        <v>37</v>
      </c>
      <c r="W188" s="158">
        <f t="shared" si="32"/>
        <v>7.3</v>
      </c>
      <c r="X188" s="158">
        <f>V188/Q188</f>
        <v>7.7083333333333339</v>
      </c>
      <c r="Y188" s="158" t="s">
        <v>55</v>
      </c>
      <c r="Z188" s="158">
        <v>40</v>
      </c>
      <c r="AA188" s="158" t="s">
        <v>56</v>
      </c>
      <c r="AB188" s="158">
        <v>4</v>
      </c>
      <c r="AC188" s="158" t="s">
        <v>801</v>
      </c>
      <c r="AD188" s="158" t="s">
        <v>609</v>
      </c>
      <c r="AE188" s="158" t="s">
        <v>58</v>
      </c>
      <c r="AF188" s="158" t="s">
        <v>58</v>
      </c>
      <c r="AG188" s="158" t="s">
        <v>76</v>
      </c>
      <c r="AH188" s="158" t="s">
        <v>58</v>
      </c>
      <c r="AI188" s="158" t="s">
        <v>77</v>
      </c>
      <c r="AJ188" s="158" t="s">
        <v>76</v>
      </c>
      <c r="AK188" s="158">
        <v>230</v>
      </c>
      <c r="AL188" s="158">
        <v>230</v>
      </c>
      <c r="AM188" s="158"/>
      <c r="AN188" s="158">
        <v>36</v>
      </c>
      <c r="AO188" s="158">
        <v>5</v>
      </c>
      <c r="AP188" s="4" t="s">
        <v>481</v>
      </c>
      <c r="AQ188" s="1" t="s">
        <v>482</v>
      </c>
    </row>
    <row r="189" spans="1:46" x14ac:dyDescent="0.25">
      <c r="A189" s="159" t="s">
        <v>80</v>
      </c>
      <c r="B189" s="168" t="s">
        <v>199</v>
      </c>
      <c r="C189" s="187" t="s">
        <v>473</v>
      </c>
      <c r="D189" s="178" t="s">
        <v>474</v>
      </c>
      <c r="E189" s="49" t="s">
        <v>483</v>
      </c>
      <c r="F189" s="158" t="s">
        <v>97</v>
      </c>
      <c r="G189" s="158" t="s">
        <v>171</v>
      </c>
      <c r="H189" s="158" t="s">
        <v>68</v>
      </c>
      <c r="I189" s="158" t="s">
        <v>87</v>
      </c>
      <c r="J189" s="158">
        <v>15</v>
      </c>
      <c r="K189" s="158">
        <v>15</v>
      </c>
      <c r="L189" s="158" t="s">
        <v>485</v>
      </c>
      <c r="M189" s="158" t="s">
        <v>52</v>
      </c>
      <c r="N189" s="158">
        <v>7.9</v>
      </c>
      <c r="O189" s="158">
        <v>7.3</v>
      </c>
      <c r="P189" s="158" t="s">
        <v>53</v>
      </c>
      <c r="Q189" s="158">
        <f t="shared" si="31"/>
        <v>7.9</v>
      </c>
      <c r="R189" s="158">
        <f t="shared" si="31"/>
        <v>7.3</v>
      </c>
      <c r="S189" s="158">
        <v>53</v>
      </c>
      <c r="T189" s="158">
        <v>12</v>
      </c>
      <c r="U189" s="158" t="s">
        <v>54</v>
      </c>
      <c r="V189" s="158">
        <f t="shared" si="32"/>
        <v>53</v>
      </c>
      <c r="W189" s="158">
        <f t="shared" si="32"/>
        <v>12</v>
      </c>
      <c r="X189" s="158">
        <f>V189/Q189</f>
        <v>6.7088607594936702</v>
      </c>
      <c r="Y189" s="158" t="s">
        <v>55</v>
      </c>
      <c r="Z189" s="158">
        <v>40</v>
      </c>
      <c r="AA189" s="158" t="s">
        <v>56</v>
      </c>
      <c r="AB189" s="158">
        <v>4</v>
      </c>
      <c r="AC189" s="158" t="s">
        <v>801</v>
      </c>
      <c r="AD189" s="158" t="s">
        <v>609</v>
      </c>
      <c r="AE189" s="158" t="s">
        <v>58</v>
      </c>
      <c r="AF189" s="158" t="s">
        <v>58</v>
      </c>
      <c r="AG189" s="158" t="s">
        <v>76</v>
      </c>
      <c r="AH189" s="158" t="s">
        <v>58</v>
      </c>
      <c r="AI189" s="158" t="s">
        <v>77</v>
      </c>
      <c r="AJ189" s="158" t="s">
        <v>76</v>
      </c>
      <c r="AK189" s="158">
        <v>230</v>
      </c>
      <c r="AL189" s="158">
        <v>230</v>
      </c>
      <c r="AM189" s="158"/>
      <c r="AN189" s="158">
        <v>36</v>
      </c>
      <c r="AO189" s="158">
        <v>5</v>
      </c>
      <c r="AP189" s="4" t="s">
        <v>802</v>
      </c>
      <c r="AQ189" s="1" t="s">
        <v>482</v>
      </c>
      <c r="AT189" s="1"/>
    </row>
    <row r="190" spans="1:46" x14ac:dyDescent="0.25">
      <c r="A190" s="159" t="s">
        <v>80</v>
      </c>
      <c r="B190" s="168" t="s">
        <v>199</v>
      </c>
      <c r="C190" s="187" t="s">
        <v>473</v>
      </c>
      <c r="D190" s="178" t="s">
        <v>474</v>
      </c>
      <c r="E190" s="49" t="s">
        <v>483</v>
      </c>
      <c r="F190" s="158" t="s">
        <v>97</v>
      </c>
      <c r="G190" s="158" t="s">
        <v>171</v>
      </c>
      <c r="H190" s="158" t="s">
        <v>68</v>
      </c>
      <c r="I190" s="158" t="s">
        <v>87</v>
      </c>
      <c r="J190" s="158">
        <v>15</v>
      </c>
      <c r="K190" s="158">
        <v>15</v>
      </c>
      <c r="L190" s="158" t="s">
        <v>486</v>
      </c>
      <c r="M190" s="158" t="s">
        <v>52</v>
      </c>
      <c r="N190" s="158">
        <v>6.5</v>
      </c>
      <c r="O190" s="158">
        <v>2.6</v>
      </c>
      <c r="P190" s="158" t="s">
        <v>53</v>
      </c>
      <c r="Q190" s="158">
        <f t="shared" si="31"/>
        <v>6.5</v>
      </c>
      <c r="R190" s="158">
        <f t="shared" si="31"/>
        <v>2.6</v>
      </c>
      <c r="S190" s="158">
        <v>60</v>
      </c>
      <c r="T190" s="158">
        <v>4.5</v>
      </c>
      <c r="U190" s="158" t="s">
        <v>54</v>
      </c>
      <c r="V190" s="158">
        <f t="shared" si="32"/>
        <v>60</v>
      </c>
      <c r="W190" s="158">
        <f t="shared" si="32"/>
        <v>4.5</v>
      </c>
      <c r="X190" s="158">
        <f>V190/Q190</f>
        <v>9.2307692307692299</v>
      </c>
      <c r="Y190" s="158" t="s">
        <v>55</v>
      </c>
      <c r="Z190" s="158">
        <v>40</v>
      </c>
      <c r="AA190" s="158" t="s">
        <v>56</v>
      </c>
      <c r="AB190" s="158">
        <v>4</v>
      </c>
      <c r="AC190" s="158" t="s">
        <v>801</v>
      </c>
      <c r="AD190" s="158" t="s">
        <v>609</v>
      </c>
      <c r="AE190" s="158" t="s">
        <v>58</v>
      </c>
      <c r="AF190" s="158" t="s">
        <v>58</v>
      </c>
      <c r="AG190" s="158" t="s">
        <v>76</v>
      </c>
      <c r="AH190" s="158" t="s">
        <v>58</v>
      </c>
      <c r="AI190" s="158" t="s">
        <v>77</v>
      </c>
      <c r="AJ190" s="158" t="s">
        <v>76</v>
      </c>
      <c r="AK190" s="158">
        <v>230</v>
      </c>
      <c r="AL190" s="158">
        <v>230</v>
      </c>
      <c r="AM190" s="158"/>
      <c r="AN190" s="158">
        <v>36</v>
      </c>
      <c r="AO190" s="158">
        <v>5</v>
      </c>
      <c r="AP190" s="4" t="s">
        <v>802</v>
      </c>
      <c r="AQ190" s="1" t="s">
        <v>482</v>
      </c>
    </row>
    <row r="191" spans="1:46" x14ac:dyDescent="0.25">
      <c r="A191" s="159" t="s">
        <v>80</v>
      </c>
      <c r="B191" s="168" t="s">
        <v>199</v>
      </c>
      <c r="C191" s="187" t="s">
        <v>473</v>
      </c>
      <c r="D191" s="178" t="s">
        <v>474</v>
      </c>
      <c r="E191" s="49" t="s">
        <v>483</v>
      </c>
      <c r="F191" s="158" t="s">
        <v>97</v>
      </c>
      <c r="G191" s="158" t="s">
        <v>171</v>
      </c>
      <c r="H191" s="158" t="s">
        <v>68</v>
      </c>
      <c r="I191" s="158" t="s">
        <v>87</v>
      </c>
      <c r="J191" s="158">
        <v>15</v>
      </c>
      <c r="K191" s="158">
        <v>15</v>
      </c>
      <c r="L191" s="158" t="s">
        <v>346</v>
      </c>
      <c r="M191" s="158" t="s">
        <v>52</v>
      </c>
      <c r="N191" s="158">
        <v>5.0999999999999996</v>
      </c>
      <c r="O191" s="158">
        <v>3.7</v>
      </c>
      <c r="P191" s="158" t="s">
        <v>53</v>
      </c>
      <c r="Q191" s="158">
        <f t="shared" si="31"/>
        <v>5.0999999999999996</v>
      </c>
      <c r="R191" s="158">
        <f t="shared" si="31"/>
        <v>3.7</v>
      </c>
      <c r="S191" s="158">
        <v>76</v>
      </c>
      <c r="T191" s="158">
        <v>7.9</v>
      </c>
      <c r="U191" s="158" t="s">
        <v>54</v>
      </c>
      <c r="V191" s="158">
        <f t="shared" si="32"/>
        <v>76</v>
      </c>
      <c r="W191" s="158">
        <f t="shared" si="32"/>
        <v>7.9</v>
      </c>
      <c r="X191" s="158">
        <f>V191/Q191</f>
        <v>14.901960784313726</v>
      </c>
      <c r="Y191" s="158" t="s">
        <v>55</v>
      </c>
      <c r="Z191" s="158">
        <v>40</v>
      </c>
      <c r="AA191" s="158" t="s">
        <v>56</v>
      </c>
      <c r="AB191" s="158">
        <v>4</v>
      </c>
      <c r="AC191" s="158" t="s">
        <v>801</v>
      </c>
      <c r="AD191" s="158" t="s">
        <v>609</v>
      </c>
      <c r="AE191" s="158" t="s">
        <v>58</v>
      </c>
      <c r="AF191" s="158" t="s">
        <v>58</v>
      </c>
      <c r="AG191" s="158" t="s">
        <v>76</v>
      </c>
      <c r="AH191" s="158" t="s">
        <v>58</v>
      </c>
      <c r="AI191" s="158" t="s">
        <v>77</v>
      </c>
      <c r="AJ191" s="158" t="s">
        <v>76</v>
      </c>
      <c r="AK191" s="158">
        <v>230</v>
      </c>
      <c r="AL191" s="158">
        <v>230</v>
      </c>
      <c r="AM191" s="158"/>
      <c r="AN191" s="158">
        <v>36</v>
      </c>
      <c r="AO191" s="158">
        <v>5</v>
      </c>
      <c r="AP191" s="4" t="s">
        <v>802</v>
      </c>
      <c r="AQ191" s="1" t="s">
        <v>482</v>
      </c>
    </row>
    <row r="192" spans="1:46" x14ac:dyDescent="0.25">
      <c r="A192" s="165" t="s">
        <v>42</v>
      </c>
      <c r="B192" s="182" t="s">
        <v>69</v>
      </c>
      <c r="C192" s="183" t="s">
        <v>178</v>
      </c>
      <c r="D192" s="181" t="s">
        <v>287</v>
      </c>
      <c r="E192" s="122" t="s">
        <v>404</v>
      </c>
      <c r="F192" s="158" t="s">
        <v>73</v>
      </c>
      <c r="G192" s="158" t="s">
        <v>804</v>
      </c>
      <c r="H192" s="158" t="s">
        <v>49</v>
      </c>
      <c r="I192" s="158" t="s">
        <v>212</v>
      </c>
      <c r="J192" s="158">
        <v>15</v>
      </c>
      <c r="K192" s="158">
        <v>15</v>
      </c>
      <c r="L192" s="158"/>
      <c r="M192" s="158" t="s">
        <v>52</v>
      </c>
      <c r="N192" s="158">
        <v>147.6</v>
      </c>
      <c r="O192" s="158" t="s">
        <v>55</v>
      </c>
      <c r="P192" s="158" t="s">
        <v>53</v>
      </c>
      <c r="Q192" s="158">
        <v>147.6</v>
      </c>
      <c r="R192" s="158" t="s">
        <v>55</v>
      </c>
      <c r="S192" s="158">
        <v>0.2</v>
      </c>
      <c r="T192" s="158" t="s">
        <v>55</v>
      </c>
      <c r="U192" s="205" t="s">
        <v>420</v>
      </c>
      <c r="V192" s="158">
        <f t="shared" ref="V192:V205" si="33">S192/2.01</f>
        <v>9.9502487562189074E-2</v>
      </c>
      <c r="W192" s="158" t="s">
        <v>55</v>
      </c>
      <c r="X192" s="158">
        <f t="shared" ref="X192:X205" si="34">S192/N192</f>
        <v>1.3550135501355016E-3</v>
      </c>
      <c r="Y192" s="158" t="s">
        <v>55</v>
      </c>
      <c r="Z192" s="158">
        <v>60</v>
      </c>
      <c r="AA192" s="158" t="s">
        <v>56</v>
      </c>
      <c r="AB192" s="158">
        <v>6</v>
      </c>
      <c r="AC192" s="158" t="s">
        <v>805</v>
      </c>
      <c r="AD192" s="158" t="s">
        <v>609</v>
      </c>
      <c r="AE192" s="158" t="s">
        <v>58</v>
      </c>
      <c r="AF192" s="158" t="s">
        <v>58</v>
      </c>
      <c r="AG192" s="158" t="s">
        <v>59</v>
      </c>
      <c r="AH192" s="158" t="s">
        <v>60</v>
      </c>
      <c r="AI192" s="158" t="s">
        <v>806</v>
      </c>
      <c r="AJ192" s="158" t="s">
        <v>174</v>
      </c>
      <c r="AK192" s="158">
        <v>180</v>
      </c>
      <c r="AL192" s="158">
        <v>180</v>
      </c>
      <c r="AM192" s="158"/>
      <c r="AN192" s="158">
        <v>38</v>
      </c>
      <c r="AO192" s="158">
        <v>141</v>
      </c>
      <c r="AP192" s="158" t="s">
        <v>488</v>
      </c>
      <c r="AQ192" s="1" t="s">
        <v>489</v>
      </c>
    </row>
    <row r="193" spans="1:43" x14ac:dyDescent="0.25">
      <c r="A193" s="165" t="s">
        <v>42</v>
      </c>
      <c r="B193" s="182" t="s">
        <v>69</v>
      </c>
      <c r="C193" s="183" t="s">
        <v>178</v>
      </c>
      <c r="D193" s="181" t="s">
        <v>287</v>
      </c>
      <c r="E193" s="122" t="s">
        <v>404</v>
      </c>
      <c r="F193" s="158" t="s">
        <v>73</v>
      </c>
      <c r="G193" s="158" t="s">
        <v>804</v>
      </c>
      <c r="H193" s="158" t="s">
        <v>49</v>
      </c>
      <c r="I193" s="158" t="s">
        <v>212</v>
      </c>
      <c r="J193" s="158">
        <v>19</v>
      </c>
      <c r="K193" s="158">
        <v>19</v>
      </c>
      <c r="L193" s="158"/>
      <c r="M193" s="158" t="s">
        <v>52</v>
      </c>
      <c r="N193" s="158">
        <v>81.400000000000006</v>
      </c>
      <c r="O193" s="158" t="s">
        <v>55</v>
      </c>
      <c r="P193" s="158" t="s">
        <v>53</v>
      </c>
      <c r="Q193" s="158">
        <v>81.400000000000006</v>
      </c>
      <c r="R193" s="158" t="s">
        <v>55</v>
      </c>
      <c r="S193" s="158">
        <v>0.22</v>
      </c>
      <c r="T193" s="158" t="s">
        <v>55</v>
      </c>
      <c r="U193" s="205" t="s">
        <v>420</v>
      </c>
      <c r="V193" s="158">
        <f t="shared" si="33"/>
        <v>0.10945273631840798</v>
      </c>
      <c r="W193" s="158" t="s">
        <v>55</v>
      </c>
      <c r="X193" s="158">
        <f t="shared" si="34"/>
        <v>2.7027027027027024E-3</v>
      </c>
      <c r="Y193" s="158" t="s">
        <v>55</v>
      </c>
      <c r="Z193" s="158">
        <v>60</v>
      </c>
      <c r="AA193" s="158" t="s">
        <v>56</v>
      </c>
      <c r="AB193" s="158">
        <v>6</v>
      </c>
      <c r="AC193" s="158" t="s">
        <v>805</v>
      </c>
      <c r="AD193" s="158" t="s">
        <v>609</v>
      </c>
      <c r="AE193" s="158" t="s">
        <v>58</v>
      </c>
      <c r="AF193" s="158" t="s">
        <v>58</v>
      </c>
      <c r="AG193" s="158" t="s">
        <v>59</v>
      </c>
      <c r="AH193" s="158" t="s">
        <v>60</v>
      </c>
      <c r="AI193" s="158" t="s">
        <v>807</v>
      </c>
      <c r="AJ193" s="158" t="s">
        <v>174</v>
      </c>
      <c r="AK193" s="158">
        <v>180</v>
      </c>
      <c r="AL193" s="158">
        <v>180</v>
      </c>
      <c r="AM193" s="158"/>
      <c r="AN193" s="158">
        <v>38</v>
      </c>
      <c r="AO193" s="158">
        <v>141</v>
      </c>
      <c r="AP193" s="158" t="s">
        <v>488</v>
      </c>
      <c r="AQ193" s="1" t="s">
        <v>489</v>
      </c>
    </row>
    <row r="194" spans="1:43" x14ac:dyDescent="0.25">
      <c r="A194" s="165" t="s">
        <v>42</v>
      </c>
      <c r="B194" s="182" t="s">
        <v>69</v>
      </c>
      <c r="C194" s="183" t="s">
        <v>178</v>
      </c>
      <c r="D194" s="181" t="s">
        <v>287</v>
      </c>
      <c r="E194" s="122" t="s">
        <v>404</v>
      </c>
      <c r="F194" s="158" t="s">
        <v>73</v>
      </c>
      <c r="G194" s="158" t="s">
        <v>804</v>
      </c>
      <c r="H194" s="158" t="s">
        <v>49</v>
      </c>
      <c r="I194" s="158" t="s">
        <v>203</v>
      </c>
      <c r="J194" s="158">
        <v>25</v>
      </c>
      <c r="K194" s="158">
        <v>25</v>
      </c>
      <c r="L194" s="158"/>
      <c r="M194" s="158" t="s">
        <v>52</v>
      </c>
      <c r="N194" s="158">
        <v>47.6</v>
      </c>
      <c r="O194" s="158" t="s">
        <v>55</v>
      </c>
      <c r="P194" s="158" t="s">
        <v>53</v>
      </c>
      <c r="Q194" s="158">
        <v>47.6</v>
      </c>
      <c r="R194" s="158" t="s">
        <v>55</v>
      </c>
      <c r="S194" s="158">
        <v>0.3</v>
      </c>
      <c r="T194" s="158" t="s">
        <v>55</v>
      </c>
      <c r="U194" s="205" t="s">
        <v>420</v>
      </c>
      <c r="V194" s="158">
        <f t="shared" si="33"/>
        <v>0.1492537313432836</v>
      </c>
      <c r="W194" s="158" t="s">
        <v>55</v>
      </c>
      <c r="X194" s="158">
        <f t="shared" si="34"/>
        <v>6.3025210084033606E-3</v>
      </c>
      <c r="Y194" s="158" t="s">
        <v>55</v>
      </c>
      <c r="Z194" s="158">
        <v>60</v>
      </c>
      <c r="AA194" s="158" t="s">
        <v>56</v>
      </c>
      <c r="AB194" s="158">
        <v>6</v>
      </c>
      <c r="AC194" s="158" t="s">
        <v>805</v>
      </c>
      <c r="AD194" s="158" t="s">
        <v>609</v>
      </c>
      <c r="AE194" s="158" t="s">
        <v>58</v>
      </c>
      <c r="AF194" s="158" t="s">
        <v>58</v>
      </c>
      <c r="AG194" s="158" t="s">
        <v>59</v>
      </c>
      <c r="AH194" s="158" t="s">
        <v>60</v>
      </c>
      <c r="AI194" s="158" t="s">
        <v>808</v>
      </c>
      <c r="AJ194" s="158" t="s">
        <v>174</v>
      </c>
      <c r="AK194" s="158">
        <v>180</v>
      </c>
      <c r="AL194" s="158">
        <v>180</v>
      </c>
      <c r="AM194" s="158"/>
      <c r="AN194" s="158">
        <v>38</v>
      </c>
      <c r="AO194" s="158">
        <v>141</v>
      </c>
      <c r="AP194" s="158" t="s">
        <v>488</v>
      </c>
      <c r="AQ194" s="1" t="s">
        <v>489</v>
      </c>
    </row>
    <row r="195" spans="1:43" x14ac:dyDescent="0.25">
      <c r="A195" s="165" t="s">
        <v>42</v>
      </c>
      <c r="B195" s="182" t="s">
        <v>69</v>
      </c>
      <c r="C195" s="183" t="s">
        <v>178</v>
      </c>
      <c r="D195" s="181" t="s">
        <v>287</v>
      </c>
      <c r="E195" s="122" t="s">
        <v>404</v>
      </c>
      <c r="F195" s="158" t="s">
        <v>73</v>
      </c>
      <c r="G195" s="158" t="s">
        <v>809</v>
      </c>
      <c r="H195" s="158" t="s">
        <v>49</v>
      </c>
      <c r="I195" s="158" t="s">
        <v>212</v>
      </c>
      <c r="J195" s="158">
        <v>19</v>
      </c>
      <c r="K195" s="158">
        <v>19</v>
      </c>
      <c r="L195" s="158"/>
      <c r="M195" s="158" t="s">
        <v>52</v>
      </c>
      <c r="N195" s="158">
        <v>117</v>
      </c>
      <c r="O195" s="158" t="s">
        <v>508</v>
      </c>
      <c r="P195" s="158" t="s">
        <v>53</v>
      </c>
      <c r="Q195" s="158">
        <v>117</v>
      </c>
      <c r="R195" s="158" t="s">
        <v>55</v>
      </c>
      <c r="S195" s="158">
        <v>0.31</v>
      </c>
      <c r="T195" s="158" t="s">
        <v>55</v>
      </c>
      <c r="U195" s="205" t="s">
        <v>420</v>
      </c>
      <c r="V195" s="158">
        <f t="shared" si="33"/>
        <v>0.15422885572139305</v>
      </c>
      <c r="W195" s="158" t="s">
        <v>55</v>
      </c>
      <c r="X195" s="158">
        <f t="shared" si="34"/>
        <v>2.6495726495726494E-3</v>
      </c>
      <c r="Y195" s="158" t="s">
        <v>55</v>
      </c>
      <c r="Z195" s="158">
        <v>60</v>
      </c>
      <c r="AA195" s="158" t="s">
        <v>56</v>
      </c>
      <c r="AB195" s="158">
        <v>6</v>
      </c>
      <c r="AC195" s="158" t="s">
        <v>805</v>
      </c>
      <c r="AD195" s="158" t="s">
        <v>609</v>
      </c>
      <c r="AE195" s="158" t="s">
        <v>58</v>
      </c>
      <c r="AF195" s="158" t="s">
        <v>58</v>
      </c>
      <c r="AG195" s="158" t="s">
        <v>59</v>
      </c>
      <c r="AH195" s="158" t="s">
        <v>60</v>
      </c>
      <c r="AI195" s="158" t="s">
        <v>175</v>
      </c>
      <c r="AJ195" s="158" t="s">
        <v>174</v>
      </c>
      <c r="AK195" s="158">
        <v>180</v>
      </c>
      <c r="AL195" s="158">
        <v>180</v>
      </c>
      <c r="AM195" s="158"/>
      <c r="AN195" s="158">
        <v>38</v>
      </c>
      <c r="AO195" s="158">
        <v>141</v>
      </c>
      <c r="AP195" s="158" t="s">
        <v>488</v>
      </c>
      <c r="AQ195" s="1" t="s">
        <v>489</v>
      </c>
    </row>
    <row r="196" spans="1:43" x14ac:dyDescent="0.25">
      <c r="A196" s="165" t="s">
        <v>42</v>
      </c>
      <c r="B196" s="182" t="s">
        <v>69</v>
      </c>
      <c r="C196" s="183" t="s">
        <v>178</v>
      </c>
      <c r="D196" s="181" t="s">
        <v>287</v>
      </c>
      <c r="E196" s="122" t="s">
        <v>404</v>
      </c>
      <c r="F196" s="158" t="s">
        <v>73</v>
      </c>
      <c r="G196" s="158" t="s">
        <v>804</v>
      </c>
      <c r="H196" s="158" t="s">
        <v>49</v>
      </c>
      <c r="I196" s="158" t="s">
        <v>203</v>
      </c>
      <c r="J196" s="158">
        <v>21</v>
      </c>
      <c r="K196" s="158">
        <v>21</v>
      </c>
      <c r="L196" s="158"/>
      <c r="M196" s="158" t="s">
        <v>52</v>
      </c>
      <c r="N196" s="158">
        <v>82.2</v>
      </c>
      <c r="O196" s="158" t="s">
        <v>55</v>
      </c>
      <c r="P196" s="158" t="s">
        <v>53</v>
      </c>
      <c r="Q196" s="158">
        <v>82.2</v>
      </c>
      <c r="R196" s="158" t="s">
        <v>55</v>
      </c>
      <c r="S196" s="158">
        <v>0.31</v>
      </c>
      <c r="T196" s="158" t="s">
        <v>55</v>
      </c>
      <c r="U196" s="205" t="s">
        <v>420</v>
      </c>
      <c r="V196" s="158">
        <f t="shared" si="33"/>
        <v>0.15422885572139305</v>
      </c>
      <c r="W196" s="158" t="s">
        <v>55</v>
      </c>
      <c r="X196" s="158">
        <f t="shared" si="34"/>
        <v>3.7712895377128952E-3</v>
      </c>
      <c r="Y196" s="158" t="s">
        <v>55</v>
      </c>
      <c r="Z196" s="158">
        <v>60</v>
      </c>
      <c r="AA196" s="158" t="s">
        <v>56</v>
      </c>
      <c r="AB196" s="158">
        <v>6</v>
      </c>
      <c r="AC196" s="158" t="s">
        <v>805</v>
      </c>
      <c r="AD196" s="158" t="s">
        <v>609</v>
      </c>
      <c r="AE196" s="158" t="s">
        <v>58</v>
      </c>
      <c r="AF196" s="158" t="s">
        <v>58</v>
      </c>
      <c r="AG196" s="158" t="s">
        <v>59</v>
      </c>
      <c r="AH196" s="158" t="s">
        <v>60</v>
      </c>
      <c r="AI196" s="158" t="s">
        <v>810</v>
      </c>
      <c r="AJ196" s="158" t="s">
        <v>174</v>
      </c>
      <c r="AK196" s="158">
        <v>180</v>
      </c>
      <c r="AL196" s="158">
        <v>180</v>
      </c>
      <c r="AM196" s="158"/>
      <c r="AN196" s="158">
        <v>38</v>
      </c>
      <c r="AO196" s="158">
        <v>141</v>
      </c>
      <c r="AP196" s="158" t="s">
        <v>488</v>
      </c>
      <c r="AQ196" s="1" t="s">
        <v>489</v>
      </c>
    </row>
    <row r="197" spans="1:43" x14ac:dyDescent="0.25">
      <c r="A197" s="165" t="s">
        <v>42</v>
      </c>
      <c r="B197" s="182" t="s">
        <v>69</v>
      </c>
      <c r="C197" s="183" t="s">
        <v>178</v>
      </c>
      <c r="D197" s="181" t="s">
        <v>287</v>
      </c>
      <c r="E197" s="122" t="s">
        <v>404</v>
      </c>
      <c r="F197" s="158" t="s">
        <v>73</v>
      </c>
      <c r="G197" s="158" t="s">
        <v>804</v>
      </c>
      <c r="H197" s="158" t="s">
        <v>49</v>
      </c>
      <c r="I197" s="158" t="s">
        <v>207</v>
      </c>
      <c r="J197" s="158">
        <v>15</v>
      </c>
      <c r="K197" s="158">
        <v>15</v>
      </c>
      <c r="L197" s="158"/>
      <c r="M197" s="158" t="s">
        <v>52</v>
      </c>
      <c r="N197" s="158">
        <v>334.5</v>
      </c>
      <c r="O197" s="158" t="s">
        <v>55</v>
      </c>
      <c r="P197" s="158" t="s">
        <v>53</v>
      </c>
      <c r="Q197" s="158">
        <v>334.5</v>
      </c>
      <c r="R197" s="158" t="s">
        <v>55</v>
      </c>
      <c r="S197" s="158">
        <v>0.42</v>
      </c>
      <c r="T197" s="158" t="s">
        <v>55</v>
      </c>
      <c r="U197" s="205" t="s">
        <v>420</v>
      </c>
      <c r="V197" s="158">
        <f t="shared" si="33"/>
        <v>0.20895522388059704</v>
      </c>
      <c r="W197" s="158" t="s">
        <v>55</v>
      </c>
      <c r="X197" s="158">
        <f t="shared" si="34"/>
        <v>1.2556053811659193E-3</v>
      </c>
      <c r="Y197" s="158" t="s">
        <v>55</v>
      </c>
      <c r="Z197" s="158">
        <v>60</v>
      </c>
      <c r="AA197" s="158" t="s">
        <v>56</v>
      </c>
      <c r="AB197" s="158">
        <v>6</v>
      </c>
      <c r="AC197" s="158" t="s">
        <v>805</v>
      </c>
      <c r="AD197" s="158" t="s">
        <v>609</v>
      </c>
      <c r="AE197" s="158" t="s">
        <v>58</v>
      </c>
      <c r="AF197" s="158" t="s">
        <v>58</v>
      </c>
      <c r="AG197" s="158" t="s">
        <v>59</v>
      </c>
      <c r="AH197" s="158" t="s">
        <v>60</v>
      </c>
      <c r="AI197" s="158" t="s">
        <v>811</v>
      </c>
      <c r="AJ197" s="158" t="s">
        <v>174</v>
      </c>
      <c r="AK197" s="158">
        <v>180</v>
      </c>
      <c r="AL197" s="158">
        <v>180</v>
      </c>
      <c r="AM197" s="158"/>
      <c r="AN197" s="158">
        <v>38</v>
      </c>
      <c r="AO197" s="158">
        <v>141</v>
      </c>
      <c r="AP197" s="158" t="s">
        <v>488</v>
      </c>
      <c r="AQ197" s="1" t="s">
        <v>489</v>
      </c>
    </row>
    <row r="198" spans="1:43" x14ac:dyDescent="0.25">
      <c r="A198" s="165" t="s">
        <v>42</v>
      </c>
      <c r="B198" s="182" t="s">
        <v>69</v>
      </c>
      <c r="C198" s="183" t="s">
        <v>178</v>
      </c>
      <c r="D198" s="181" t="s">
        <v>287</v>
      </c>
      <c r="E198" s="122" t="s">
        <v>404</v>
      </c>
      <c r="F198" s="158" t="s">
        <v>73</v>
      </c>
      <c r="G198" s="158" t="s">
        <v>809</v>
      </c>
      <c r="H198" s="158" t="s">
        <v>49</v>
      </c>
      <c r="I198" s="158" t="s">
        <v>203</v>
      </c>
      <c r="J198" s="158">
        <v>25</v>
      </c>
      <c r="K198" s="158">
        <v>25</v>
      </c>
      <c r="L198" s="158"/>
      <c r="M198" s="158" t="s">
        <v>52</v>
      </c>
      <c r="N198" s="158">
        <v>68.5</v>
      </c>
      <c r="O198" s="158" t="s">
        <v>508</v>
      </c>
      <c r="P198" s="158" t="s">
        <v>53</v>
      </c>
      <c r="Q198" s="158">
        <v>68.5</v>
      </c>
      <c r="R198" s="158" t="s">
        <v>55</v>
      </c>
      <c r="S198" s="158">
        <v>0.42</v>
      </c>
      <c r="T198" s="158" t="s">
        <v>55</v>
      </c>
      <c r="U198" s="205" t="s">
        <v>420</v>
      </c>
      <c r="V198" s="158">
        <f t="shared" si="33"/>
        <v>0.20895522388059704</v>
      </c>
      <c r="W198" s="158" t="s">
        <v>55</v>
      </c>
      <c r="X198" s="158">
        <f t="shared" si="34"/>
        <v>6.1313868613138683E-3</v>
      </c>
      <c r="Y198" s="158" t="s">
        <v>55</v>
      </c>
      <c r="Z198" s="158">
        <v>60</v>
      </c>
      <c r="AA198" s="158" t="s">
        <v>56</v>
      </c>
      <c r="AB198" s="158">
        <v>6</v>
      </c>
      <c r="AC198" s="158" t="s">
        <v>805</v>
      </c>
      <c r="AD198" s="158" t="s">
        <v>609</v>
      </c>
      <c r="AE198" s="158" t="s">
        <v>58</v>
      </c>
      <c r="AF198" s="158" t="s">
        <v>58</v>
      </c>
      <c r="AG198" s="158" t="s">
        <v>59</v>
      </c>
      <c r="AH198" s="158" t="s">
        <v>60</v>
      </c>
      <c r="AI198" s="158" t="s">
        <v>175</v>
      </c>
      <c r="AJ198" s="158" t="s">
        <v>174</v>
      </c>
      <c r="AK198" s="158">
        <v>180</v>
      </c>
      <c r="AL198" s="158">
        <v>180</v>
      </c>
      <c r="AM198" s="158"/>
      <c r="AN198" s="158">
        <v>38</v>
      </c>
      <c r="AO198" s="158">
        <v>141</v>
      </c>
      <c r="AP198" s="158" t="s">
        <v>488</v>
      </c>
      <c r="AQ198" s="1" t="s">
        <v>489</v>
      </c>
    </row>
    <row r="199" spans="1:43" x14ac:dyDescent="0.25">
      <c r="A199" s="165" t="s">
        <v>42</v>
      </c>
      <c r="B199" s="182" t="s">
        <v>69</v>
      </c>
      <c r="C199" s="183" t="s">
        <v>178</v>
      </c>
      <c r="D199" s="181" t="s">
        <v>287</v>
      </c>
      <c r="E199" s="122" t="s">
        <v>404</v>
      </c>
      <c r="F199" s="158" t="s">
        <v>73</v>
      </c>
      <c r="G199" s="158" t="s">
        <v>804</v>
      </c>
      <c r="H199" s="158" t="s">
        <v>49</v>
      </c>
      <c r="I199" s="158" t="s">
        <v>212</v>
      </c>
      <c r="J199" s="158">
        <v>16</v>
      </c>
      <c r="K199" s="158">
        <v>16</v>
      </c>
      <c r="L199" s="158"/>
      <c r="M199" s="158" t="s">
        <v>52</v>
      </c>
      <c r="N199" s="158">
        <v>132.5</v>
      </c>
      <c r="O199" s="158" t="s">
        <v>55</v>
      </c>
      <c r="P199" s="158" t="s">
        <v>53</v>
      </c>
      <c r="Q199" s="158">
        <v>132.5</v>
      </c>
      <c r="R199" s="158" t="s">
        <v>55</v>
      </c>
      <c r="S199" s="158">
        <v>0.47</v>
      </c>
      <c r="T199" s="158" t="s">
        <v>55</v>
      </c>
      <c r="U199" s="205" t="s">
        <v>420</v>
      </c>
      <c r="V199" s="158">
        <f t="shared" si="33"/>
        <v>0.2338308457711443</v>
      </c>
      <c r="W199" s="158" t="s">
        <v>55</v>
      </c>
      <c r="X199" s="158">
        <f t="shared" si="34"/>
        <v>3.5471698113207547E-3</v>
      </c>
      <c r="Y199" s="158" t="s">
        <v>55</v>
      </c>
      <c r="Z199" s="158">
        <v>60</v>
      </c>
      <c r="AA199" s="158" t="s">
        <v>56</v>
      </c>
      <c r="AB199" s="158">
        <v>6</v>
      </c>
      <c r="AC199" s="158" t="s">
        <v>805</v>
      </c>
      <c r="AD199" s="158" t="s">
        <v>609</v>
      </c>
      <c r="AE199" s="158" t="s">
        <v>58</v>
      </c>
      <c r="AF199" s="158" t="s">
        <v>58</v>
      </c>
      <c r="AG199" s="158" t="s">
        <v>59</v>
      </c>
      <c r="AH199" s="158" t="s">
        <v>60</v>
      </c>
      <c r="AI199" s="158" t="s">
        <v>812</v>
      </c>
      <c r="AJ199" s="158" t="s">
        <v>174</v>
      </c>
      <c r="AK199" s="158">
        <v>180</v>
      </c>
      <c r="AL199" s="158">
        <v>180</v>
      </c>
      <c r="AM199" s="158"/>
      <c r="AN199" s="158">
        <v>38</v>
      </c>
      <c r="AO199" s="158">
        <v>141</v>
      </c>
      <c r="AP199" s="158" t="s">
        <v>488</v>
      </c>
      <c r="AQ199" s="1" t="s">
        <v>489</v>
      </c>
    </row>
    <row r="200" spans="1:43" x14ac:dyDescent="0.25">
      <c r="A200" s="165" t="s">
        <v>42</v>
      </c>
      <c r="B200" s="182" t="s">
        <v>69</v>
      </c>
      <c r="C200" s="183" t="s">
        <v>178</v>
      </c>
      <c r="D200" s="181" t="s">
        <v>287</v>
      </c>
      <c r="E200" s="122" t="s">
        <v>404</v>
      </c>
      <c r="F200" s="158" t="s">
        <v>73</v>
      </c>
      <c r="G200" s="158" t="s">
        <v>809</v>
      </c>
      <c r="H200" s="158" t="s">
        <v>49</v>
      </c>
      <c r="I200" s="158" t="s">
        <v>212</v>
      </c>
      <c r="J200" s="158">
        <v>15</v>
      </c>
      <c r="K200" s="158">
        <v>15</v>
      </c>
      <c r="L200" s="158"/>
      <c r="M200" s="158" t="s">
        <v>52</v>
      </c>
      <c r="N200" s="158">
        <v>301.7</v>
      </c>
      <c r="O200" s="158" t="s">
        <v>508</v>
      </c>
      <c r="P200" s="158" t="s">
        <v>53</v>
      </c>
      <c r="Q200" s="158">
        <v>301.7</v>
      </c>
      <c r="R200" s="158" t="s">
        <v>55</v>
      </c>
      <c r="S200" s="158">
        <v>0.51</v>
      </c>
      <c r="T200" s="158" t="s">
        <v>55</v>
      </c>
      <c r="U200" s="205" t="s">
        <v>420</v>
      </c>
      <c r="V200" s="158">
        <f t="shared" si="33"/>
        <v>0.2537313432835821</v>
      </c>
      <c r="W200" s="158" t="s">
        <v>55</v>
      </c>
      <c r="X200" s="158">
        <f t="shared" si="34"/>
        <v>1.6904209479615513E-3</v>
      </c>
      <c r="Y200" s="158" t="s">
        <v>55</v>
      </c>
      <c r="Z200" s="158">
        <v>60</v>
      </c>
      <c r="AA200" s="158" t="s">
        <v>56</v>
      </c>
      <c r="AB200" s="158">
        <v>6</v>
      </c>
      <c r="AC200" s="158" t="s">
        <v>805</v>
      </c>
      <c r="AD200" s="158" t="s">
        <v>609</v>
      </c>
      <c r="AE200" s="158" t="s">
        <v>58</v>
      </c>
      <c r="AF200" s="158" t="s">
        <v>58</v>
      </c>
      <c r="AG200" s="158" t="s">
        <v>59</v>
      </c>
      <c r="AH200" s="158" t="s">
        <v>60</v>
      </c>
      <c r="AI200" s="158" t="s">
        <v>175</v>
      </c>
      <c r="AJ200" s="158" t="s">
        <v>174</v>
      </c>
      <c r="AK200" s="158">
        <v>180</v>
      </c>
      <c r="AL200" s="158">
        <v>180</v>
      </c>
      <c r="AM200" s="158"/>
      <c r="AN200" s="158">
        <v>38</v>
      </c>
      <c r="AO200" s="158">
        <v>141</v>
      </c>
      <c r="AP200" s="158" t="s">
        <v>488</v>
      </c>
      <c r="AQ200" s="1" t="s">
        <v>489</v>
      </c>
    </row>
    <row r="201" spans="1:43" x14ac:dyDescent="0.25">
      <c r="A201" s="165" t="s">
        <v>42</v>
      </c>
      <c r="B201" s="182" t="s">
        <v>69</v>
      </c>
      <c r="C201" s="183" t="s">
        <v>178</v>
      </c>
      <c r="D201" s="181" t="s">
        <v>287</v>
      </c>
      <c r="E201" s="122" t="s">
        <v>404</v>
      </c>
      <c r="F201" s="158" t="s">
        <v>73</v>
      </c>
      <c r="G201" s="158" t="s">
        <v>809</v>
      </c>
      <c r="H201" s="158" t="s">
        <v>49</v>
      </c>
      <c r="I201" s="158" t="s">
        <v>203</v>
      </c>
      <c r="J201" s="158">
        <v>21</v>
      </c>
      <c r="K201" s="158">
        <v>21</v>
      </c>
      <c r="L201" s="158"/>
      <c r="M201" s="158" t="s">
        <v>52</v>
      </c>
      <c r="N201" s="158">
        <v>107.8</v>
      </c>
      <c r="O201" s="158" t="s">
        <v>508</v>
      </c>
      <c r="P201" s="158" t="s">
        <v>53</v>
      </c>
      <c r="Q201" s="158">
        <v>107.8</v>
      </c>
      <c r="R201" s="158" t="s">
        <v>55</v>
      </c>
      <c r="S201" s="158">
        <v>0.52</v>
      </c>
      <c r="T201" s="158" t="s">
        <v>55</v>
      </c>
      <c r="U201" s="205" t="s">
        <v>420</v>
      </c>
      <c r="V201" s="158">
        <f t="shared" si="33"/>
        <v>0.25870646766169159</v>
      </c>
      <c r="W201" s="158" t="s">
        <v>55</v>
      </c>
      <c r="X201" s="158">
        <f t="shared" si="34"/>
        <v>4.8237476808905382E-3</v>
      </c>
      <c r="Y201" s="158" t="s">
        <v>55</v>
      </c>
      <c r="Z201" s="158">
        <v>60</v>
      </c>
      <c r="AA201" s="158" t="s">
        <v>56</v>
      </c>
      <c r="AB201" s="158">
        <v>6</v>
      </c>
      <c r="AC201" s="158" t="s">
        <v>805</v>
      </c>
      <c r="AD201" s="158" t="s">
        <v>609</v>
      </c>
      <c r="AE201" s="158" t="s">
        <v>58</v>
      </c>
      <c r="AF201" s="158" t="s">
        <v>58</v>
      </c>
      <c r="AG201" s="158" t="s">
        <v>59</v>
      </c>
      <c r="AH201" s="158" t="s">
        <v>60</v>
      </c>
      <c r="AI201" s="158" t="s">
        <v>175</v>
      </c>
      <c r="AJ201" s="158" t="s">
        <v>174</v>
      </c>
      <c r="AK201" s="158">
        <v>180</v>
      </c>
      <c r="AL201" s="158">
        <v>180</v>
      </c>
      <c r="AM201" s="158"/>
      <c r="AN201" s="158">
        <v>38</v>
      </c>
      <c r="AO201" s="158">
        <v>141</v>
      </c>
      <c r="AP201" s="158" t="s">
        <v>488</v>
      </c>
      <c r="AQ201" s="1" t="s">
        <v>489</v>
      </c>
    </row>
    <row r="202" spans="1:43" x14ac:dyDescent="0.25">
      <c r="A202" s="165" t="s">
        <v>42</v>
      </c>
      <c r="B202" s="182" t="s">
        <v>69</v>
      </c>
      <c r="C202" s="183" t="s">
        <v>178</v>
      </c>
      <c r="D202" s="181" t="s">
        <v>287</v>
      </c>
      <c r="E202" s="122" t="s">
        <v>404</v>
      </c>
      <c r="F202" s="158" t="s">
        <v>73</v>
      </c>
      <c r="G202" s="158" t="s">
        <v>804</v>
      </c>
      <c r="H202" s="158" t="s">
        <v>49</v>
      </c>
      <c r="I202" s="158" t="s">
        <v>207</v>
      </c>
      <c r="J202" s="158">
        <v>16</v>
      </c>
      <c r="K202" s="158">
        <v>16</v>
      </c>
      <c r="L202" s="158"/>
      <c r="M202" s="158" t="s">
        <v>52</v>
      </c>
      <c r="N202" s="158">
        <v>208</v>
      </c>
      <c r="O202" s="158" t="s">
        <v>55</v>
      </c>
      <c r="P202" s="158" t="s">
        <v>53</v>
      </c>
      <c r="Q202" s="158">
        <v>208</v>
      </c>
      <c r="R202" s="158" t="s">
        <v>55</v>
      </c>
      <c r="S202" s="158">
        <v>0.55000000000000004</v>
      </c>
      <c r="T202" s="158" t="s">
        <v>55</v>
      </c>
      <c r="U202" s="205" t="s">
        <v>420</v>
      </c>
      <c r="V202" s="158">
        <f t="shared" si="33"/>
        <v>0.27363184079601993</v>
      </c>
      <c r="W202" s="158" t="s">
        <v>55</v>
      </c>
      <c r="X202" s="158">
        <f t="shared" si="34"/>
        <v>2.6442307692307694E-3</v>
      </c>
      <c r="Y202" s="158" t="s">
        <v>55</v>
      </c>
      <c r="Z202" s="158">
        <v>60</v>
      </c>
      <c r="AA202" s="158" t="s">
        <v>56</v>
      </c>
      <c r="AB202" s="158">
        <v>6</v>
      </c>
      <c r="AC202" s="158" t="s">
        <v>805</v>
      </c>
      <c r="AD202" s="158" t="s">
        <v>609</v>
      </c>
      <c r="AE202" s="158" t="s">
        <v>58</v>
      </c>
      <c r="AF202" s="158" t="s">
        <v>58</v>
      </c>
      <c r="AG202" s="158" t="s">
        <v>59</v>
      </c>
      <c r="AH202" s="158" t="s">
        <v>60</v>
      </c>
      <c r="AI202" s="158" t="s">
        <v>813</v>
      </c>
      <c r="AJ202" s="158" t="s">
        <v>174</v>
      </c>
      <c r="AK202" s="158">
        <v>180</v>
      </c>
      <c r="AL202" s="158">
        <v>180</v>
      </c>
      <c r="AM202" s="158"/>
      <c r="AN202" s="158">
        <v>38</v>
      </c>
      <c r="AO202" s="158">
        <v>141</v>
      </c>
      <c r="AP202" s="158" t="s">
        <v>488</v>
      </c>
      <c r="AQ202" s="1" t="s">
        <v>489</v>
      </c>
    </row>
    <row r="203" spans="1:43" x14ac:dyDescent="0.25">
      <c r="A203" s="165" t="s">
        <v>42</v>
      </c>
      <c r="B203" s="182" t="s">
        <v>69</v>
      </c>
      <c r="C203" s="183" t="s">
        <v>178</v>
      </c>
      <c r="D203" s="181" t="s">
        <v>287</v>
      </c>
      <c r="E203" s="122" t="s">
        <v>404</v>
      </c>
      <c r="F203" s="158" t="s">
        <v>73</v>
      </c>
      <c r="G203" s="158" t="s">
        <v>809</v>
      </c>
      <c r="H203" s="158" t="s">
        <v>49</v>
      </c>
      <c r="I203" s="158" t="s">
        <v>212</v>
      </c>
      <c r="J203" s="158">
        <v>16</v>
      </c>
      <c r="K203" s="158">
        <v>16</v>
      </c>
      <c r="L203" s="158"/>
      <c r="M203" s="158" t="s">
        <v>52</v>
      </c>
      <c r="N203" s="158">
        <v>214</v>
      </c>
      <c r="O203" s="158" t="s">
        <v>508</v>
      </c>
      <c r="P203" s="158" t="s">
        <v>53</v>
      </c>
      <c r="Q203" s="158">
        <v>214</v>
      </c>
      <c r="R203" s="158" t="s">
        <v>55</v>
      </c>
      <c r="S203" s="158">
        <v>0.56999999999999995</v>
      </c>
      <c r="T203" s="158" t="s">
        <v>55</v>
      </c>
      <c r="U203" s="205" t="s">
        <v>420</v>
      </c>
      <c r="V203" s="158">
        <f t="shared" si="33"/>
        <v>0.28358208955223879</v>
      </c>
      <c r="W203" s="158" t="s">
        <v>55</v>
      </c>
      <c r="X203" s="158">
        <f t="shared" si="34"/>
        <v>2.6635514018691587E-3</v>
      </c>
      <c r="Y203" s="158" t="s">
        <v>55</v>
      </c>
      <c r="Z203" s="158">
        <v>60</v>
      </c>
      <c r="AA203" s="158" t="s">
        <v>56</v>
      </c>
      <c r="AB203" s="158">
        <v>6</v>
      </c>
      <c r="AC203" s="158" t="s">
        <v>805</v>
      </c>
      <c r="AD203" s="158" t="s">
        <v>609</v>
      </c>
      <c r="AE203" s="158" t="s">
        <v>58</v>
      </c>
      <c r="AF203" s="158" t="s">
        <v>58</v>
      </c>
      <c r="AG203" s="158" t="s">
        <v>59</v>
      </c>
      <c r="AH203" s="158" t="s">
        <v>60</v>
      </c>
      <c r="AI203" s="158" t="s">
        <v>175</v>
      </c>
      <c r="AJ203" s="158" t="s">
        <v>174</v>
      </c>
      <c r="AK203" s="158">
        <v>180</v>
      </c>
      <c r="AL203" s="158">
        <v>180</v>
      </c>
      <c r="AM203" s="158"/>
      <c r="AN203" s="158">
        <v>38</v>
      </c>
      <c r="AO203" s="158">
        <v>141</v>
      </c>
      <c r="AP203" s="158" t="s">
        <v>488</v>
      </c>
      <c r="AQ203" s="1" t="s">
        <v>489</v>
      </c>
    </row>
    <row r="204" spans="1:43" x14ac:dyDescent="0.25">
      <c r="A204" s="165" t="s">
        <v>42</v>
      </c>
      <c r="B204" s="182" t="s">
        <v>69</v>
      </c>
      <c r="C204" s="183" t="s">
        <v>178</v>
      </c>
      <c r="D204" s="181" t="s">
        <v>287</v>
      </c>
      <c r="E204" s="122" t="s">
        <v>404</v>
      </c>
      <c r="F204" s="158" t="s">
        <v>73</v>
      </c>
      <c r="G204" s="158" t="s">
        <v>809</v>
      </c>
      <c r="H204" s="158" t="s">
        <v>49</v>
      </c>
      <c r="I204" s="158" t="s">
        <v>207</v>
      </c>
      <c r="J204" s="158">
        <v>15</v>
      </c>
      <c r="K204" s="158">
        <v>15</v>
      </c>
      <c r="L204" s="158"/>
      <c r="M204" s="158" t="s">
        <v>52</v>
      </c>
      <c r="N204" s="158">
        <v>337.7</v>
      </c>
      <c r="O204" s="158" t="s">
        <v>508</v>
      </c>
      <c r="P204" s="158" t="s">
        <v>53</v>
      </c>
      <c r="Q204" s="158">
        <v>337.7</v>
      </c>
      <c r="R204" s="158" t="s">
        <v>55</v>
      </c>
      <c r="S204" s="158">
        <v>0.61</v>
      </c>
      <c r="T204" s="158" t="s">
        <v>55</v>
      </c>
      <c r="U204" s="205" t="s">
        <v>420</v>
      </c>
      <c r="V204" s="158">
        <f t="shared" si="33"/>
        <v>0.30348258706467662</v>
      </c>
      <c r="W204" s="158" t="s">
        <v>55</v>
      </c>
      <c r="X204" s="158">
        <f t="shared" si="34"/>
        <v>1.8063369854900799E-3</v>
      </c>
      <c r="Y204" s="158" t="s">
        <v>55</v>
      </c>
      <c r="Z204" s="158">
        <v>60</v>
      </c>
      <c r="AA204" s="158" t="s">
        <v>56</v>
      </c>
      <c r="AB204" s="158">
        <v>6</v>
      </c>
      <c r="AC204" s="158" t="s">
        <v>805</v>
      </c>
      <c r="AD204" s="158" t="s">
        <v>609</v>
      </c>
      <c r="AE204" s="158" t="s">
        <v>58</v>
      </c>
      <c r="AF204" s="158" t="s">
        <v>58</v>
      </c>
      <c r="AG204" s="158" t="s">
        <v>59</v>
      </c>
      <c r="AH204" s="158" t="s">
        <v>60</v>
      </c>
      <c r="AI204" s="158" t="s">
        <v>175</v>
      </c>
      <c r="AJ204" s="158" t="s">
        <v>174</v>
      </c>
      <c r="AK204" s="158">
        <v>180</v>
      </c>
      <c r="AL204" s="158">
        <v>180</v>
      </c>
      <c r="AM204" s="158"/>
      <c r="AN204" s="158">
        <v>38</v>
      </c>
      <c r="AO204" s="158">
        <v>141</v>
      </c>
      <c r="AP204" s="158" t="s">
        <v>488</v>
      </c>
      <c r="AQ204" s="1" t="s">
        <v>489</v>
      </c>
    </row>
    <row r="205" spans="1:43" x14ac:dyDescent="0.25">
      <c r="A205" s="165" t="s">
        <v>42</v>
      </c>
      <c r="B205" s="182" t="s">
        <v>69</v>
      </c>
      <c r="C205" s="183" t="s">
        <v>178</v>
      </c>
      <c r="D205" s="181" t="s">
        <v>287</v>
      </c>
      <c r="E205" s="122" t="s">
        <v>404</v>
      </c>
      <c r="F205" s="158" t="s">
        <v>73</v>
      </c>
      <c r="G205" s="158" t="s">
        <v>809</v>
      </c>
      <c r="H205" s="158" t="s">
        <v>49</v>
      </c>
      <c r="I205" s="158" t="s">
        <v>207</v>
      </c>
      <c r="J205" s="158">
        <v>16</v>
      </c>
      <c r="K205" s="158">
        <v>16</v>
      </c>
      <c r="L205" s="158"/>
      <c r="M205" s="158" t="s">
        <v>52</v>
      </c>
      <c r="N205" s="158">
        <v>666.5</v>
      </c>
      <c r="O205" s="158" t="s">
        <v>508</v>
      </c>
      <c r="P205" s="158" t="s">
        <v>53</v>
      </c>
      <c r="Q205" s="158">
        <v>666.5</v>
      </c>
      <c r="R205" s="158" t="s">
        <v>55</v>
      </c>
      <c r="S205" s="158">
        <v>1.29</v>
      </c>
      <c r="T205" s="158" t="s">
        <v>55</v>
      </c>
      <c r="U205" s="205" t="s">
        <v>420</v>
      </c>
      <c r="V205" s="158">
        <f t="shared" si="33"/>
        <v>0.64179104477611948</v>
      </c>
      <c r="W205" s="158" t="s">
        <v>55</v>
      </c>
      <c r="X205" s="158">
        <f t="shared" si="34"/>
        <v>1.9354838709677419E-3</v>
      </c>
      <c r="Y205" s="158" t="s">
        <v>55</v>
      </c>
      <c r="Z205" s="158">
        <v>60</v>
      </c>
      <c r="AA205" s="158" t="s">
        <v>56</v>
      </c>
      <c r="AB205" s="158">
        <v>6</v>
      </c>
      <c r="AC205" s="158" t="s">
        <v>805</v>
      </c>
      <c r="AD205" s="158" t="s">
        <v>609</v>
      </c>
      <c r="AE205" s="158" t="s">
        <v>58</v>
      </c>
      <c r="AF205" s="158" t="s">
        <v>58</v>
      </c>
      <c r="AG205" s="158" t="s">
        <v>59</v>
      </c>
      <c r="AH205" s="158" t="s">
        <v>60</v>
      </c>
      <c r="AI205" s="158" t="s">
        <v>175</v>
      </c>
      <c r="AJ205" s="158" t="s">
        <v>174</v>
      </c>
      <c r="AK205" s="158">
        <v>180</v>
      </c>
      <c r="AL205" s="158">
        <v>180</v>
      </c>
      <c r="AM205" s="158"/>
      <c r="AN205" s="158">
        <v>38</v>
      </c>
      <c r="AO205" s="158">
        <v>141</v>
      </c>
      <c r="AP205" s="158" t="s">
        <v>488</v>
      </c>
      <c r="AQ205" s="1" t="s">
        <v>489</v>
      </c>
    </row>
    <row r="206" spans="1:43" x14ac:dyDescent="0.25">
      <c r="A206" s="165" t="s">
        <v>42</v>
      </c>
      <c r="B206" s="182" t="s">
        <v>69</v>
      </c>
      <c r="C206" s="183" t="s">
        <v>178</v>
      </c>
      <c r="D206" s="166" t="s">
        <v>204</v>
      </c>
      <c r="E206" s="42" t="s">
        <v>205</v>
      </c>
      <c r="F206" s="158" t="s">
        <v>73</v>
      </c>
      <c r="G206" s="158" t="s">
        <v>206</v>
      </c>
      <c r="H206" s="158" t="s">
        <v>49</v>
      </c>
      <c r="I206" s="158" t="s">
        <v>87</v>
      </c>
      <c r="J206" s="158">
        <v>10</v>
      </c>
      <c r="K206" s="158">
        <v>10</v>
      </c>
      <c r="L206" s="158"/>
      <c r="M206" s="158" t="s">
        <v>52</v>
      </c>
      <c r="N206" s="158">
        <v>15</v>
      </c>
      <c r="O206" s="158" t="s">
        <v>55</v>
      </c>
      <c r="P206" t="s">
        <v>53</v>
      </c>
      <c r="Q206" s="158">
        <v>15</v>
      </c>
      <c r="R206" s="158" t="s">
        <v>55</v>
      </c>
      <c r="S206" s="158">
        <v>20</v>
      </c>
      <c r="T206" s="158" t="s">
        <v>55</v>
      </c>
      <c r="U206" s="158" t="s">
        <v>54</v>
      </c>
      <c r="V206" s="158">
        <v>20</v>
      </c>
      <c r="W206" s="158" t="s">
        <v>55</v>
      </c>
      <c r="X206" s="158">
        <f t="shared" ref="X206:X218" si="35">V206/Q206</f>
        <v>1.3333333333333333</v>
      </c>
      <c r="Y206" s="158" t="s">
        <v>55</v>
      </c>
      <c r="Z206" s="158">
        <v>30</v>
      </c>
      <c r="AA206" s="158" t="s">
        <v>56</v>
      </c>
      <c r="AB206" s="158">
        <v>6</v>
      </c>
      <c r="AC206" s="158" t="s">
        <v>814</v>
      </c>
      <c r="AD206" s="158" t="s">
        <v>609</v>
      </c>
      <c r="AE206" s="158" t="s">
        <v>58</v>
      </c>
      <c r="AF206" s="158" t="s">
        <v>58</v>
      </c>
      <c r="AG206" s="158" t="s">
        <v>59</v>
      </c>
      <c r="AH206" s="158" t="s">
        <v>58</v>
      </c>
      <c r="AI206" s="158" t="s">
        <v>77</v>
      </c>
      <c r="AJ206" s="158" t="s">
        <v>209</v>
      </c>
      <c r="AK206" s="158">
        <v>180</v>
      </c>
      <c r="AL206" s="158">
        <v>180</v>
      </c>
      <c r="AM206" s="158"/>
      <c r="AN206" s="158">
        <v>39</v>
      </c>
      <c r="AO206" s="158">
        <v>139</v>
      </c>
      <c r="AP206" s="10" t="s">
        <v>815</v>
      </c>
      <c r="AQ206" s="1" t="s">
        <v>491</v>
      </c>
    </row>
    <row r="207" spans="1:43" x14ac:dyDescent="0.25">
      <c r="A207" s="165" t="s">
        <v>42</v>
      </c>
      <c r="B207" s="182" t="s">
        <v>69</v>
      </c>
      <c r="C207" s="183" t="s">
        <v>178</v>
      </c>
      <c r="D207" s="166" t="s">
        <v>204</v>
      </c>
      <c r="E207" s="42" t="s">
        <v>205</v>
      </c>
      <c r="F207" s="158" t="s">
        <v>73</v>
      </c>
      <c r="G207" s="158" t="s">
        <v>206</v>
      </c>
      <c r="H207" s="158" t="s">
        <v>49</v>
      </c>
      <c r="I207" s="158" t="s">
        <v>87</v>
      </c>
      <c r="J207" s="158">
        <v>10</v>
      </c>
      <c r="K207" s="158">
        <v>10</v>
      </c>
      <c r="L207" s="158"/>
      <c r="M207" s="158" t="s">
        <v>52</v>
      </c>
      <c r="N207" s="158">
        <v>12</v>
      </c>
      <c r="O207" s="158" t="s">
        <v>55</v>
      </c>
      <c r="P207" s="158" t="s">
        <v>53</v>
      </c>
      <c r="Q207" s="158">
        <v>12</v>
      </c>
      <c r="R207" s="158" t="s">
        <v>55</v>
      </c>
      <c r="S207" s="158">
        <v>25</v>
      </c>
      <c r="T207" s="158" t="s">
        <v>55</v>
      </c>
      <c r="U207" s="158" t="s">
        <v>54</v>
      </c>
      <c r="V207" s="158">
        <v>25</v>
      </c>
      <c r="W207" s="158" t="s">
        <v>55</v>
      </c>
      <c r="X207" s="158">
        <f t="shared" si="35"/>
        <v>2.0833333333333335</v>
      </c>
      <c r="Y207" s="158" t="s">
        <v>55</v>
      </c>
      <c r="Z207" s="158">
        <v>30</v>
      </c>
      <c r="AA207" s="158" t="s">
        <v>56</v>
      </c>
      <c r="AB207" s="158">
        <v>6</v>
      </c>
      <c r="AC207" s="158" t="s">
        <v>814</v>
      </c>
      <c r="AD207" s="158" t="s">
        <v>609</v>
      </c>
      <c r="AE207" s="158" t="s">
        <v>58</v>
      </c>
      <c r="AF207" s="158" t="s">
        <v>58</v>
      </c>
      <c r="AG207" s="158" t="s">
        <v>59</v>
      </c>
      <c r="AH207" s="158" t="s">
        <v>58</v>
      </c>
      <c r="AI207" s="158" t="s">
        <v>77</v>
      </c>
      <c r="AJ207" s="158" t="s">
        <v>209</v>
      </c>
      <c r="AK207" s="158">
        <v>180</v>
      </c>
      <c r="AL207" s="158">
        <v>180</v>
      </c>
      <c r="AM207" s="158"/>
      <c r="AN207" s="158">
        <v>38</v>
      </c>
      <c r="AO207" s="158">
        <v>141</v>
      </c>
      <c r="AP207" s="10" t="s">
        <v>815</v>
      </c>
      <c r="AQ207" s="1" t="s">
        <v>491</v>
      </c>
    </row>
    <row r="208" spans="1:43" x14ac:dyDescent="0.25">
      <c r="A208" s="165" t="s">
        <v>42</v>
      </c>
      <c r="B208" s="182" t="s">
        <v>69</v>
      </c>
      <c r="C208" s="183" t="s">
        <v>178</v>
      </c>
      <c r="D208" s="166" t="s">
        <v>204</v>
      </c>
      <c r="E208" s="42" t="s">
        <v>205</v>
      </c>
      <c r="F208" s="158" t="s">
        <v>73</v>
      </c>
      <c r="G208" s="158" t="s">
        <v>206</v>
      </c>
      <c r="H208" s="158" t="s">
        <v>49</v>
      </c>
      <c r="I208" s="158" t="s">
        <v>87</v>
      </c>
      <c r="J208" s="158">
        <v>10</v>
      </c>
      <c r="K208" s="158">
        <v>10</v>
      </c>
      <c r="L208" s="158"/>
      <c r="M208" s="158" t="s">
        <v>52</v>
      </c>
      <c r="N208" s="158">
        <v>14</v>
      </c>
      <c r="O208" s="158" t="s">
        <v>55</v>
      </c>
      <c r="P208" s="158" t="s">
        <v>53</v>
      </c>
      <c r="Q208" s="158">
        <v>14</v>
      </c>
      <c r="R208" s="158" t="s">
        <v>55</v>
      </c>
      <c r="S208" s="158">
        <v>30</v>
      </c>
      <c r="T208" s="158" t="s">
        <v>55</v>
      </c>
      <c r="U208" s="158" t="s">
        <v>54</v>
      </c>
      <c r="V208" s="158">
        <v>30</v>
      </c>
      <c r="W208" s="158" t="s">
        <v>55</v>
      </c>
      <c r="X208" s="158">
        <f t="shared" si="35"/>
        <v>2.1428571428571428</v>
      </c>
      <c r="Y208" s="158" t="s">
        <v>55</v>
      </c>
      <c r="Z208" s="158">
        <v>30</v>
      </c>
      <c r="AA208" s="158" t="s">
        <v>56</v>
      </c>
      <c r="AB208" s="158">
        <v>6</v>
      </c>
      <c r="AC208" s="158" t="s">
        <v>814</v>
      </c>
      <c r="AD208" s="158" t="s">
        <v>609</v>
      </c>
      <c r="AE208" s="158" t="s">
        <v>58</v>
      </c>
      <c r="AF208" s="158" t="s">
        <v>58</v>
      </c>
      <c r="AG208" s="158" t="s">
        <v>59</v>
      </c>
      <c r="AH208" s="158" t="s">
        <v>58</v>
      </c>
      <c r="AI208" s="158" t="s">
        <v>77</v>
      </c>
      <c r="AJ208" s="158" t="s">
        <v>209</v>
      </c>
      <c r="AK208" s="158">
        <v>180</v>
      </c>
      <c r="AL208" s="158">
        <v>180</v>
      </c>
      <c r="AM208" s="158"/>
      <c r="AN208" s="158">
        <v>38</v>
      </c>
      <c r="AO208" s="158">
        <v>141</v>
      </c>
      <c r="AP208" s="10" t="s">
        <v>815</v>
      </c>
      <c r="AQ208" s="1" t="s">
        <v>491</v>
      </c>
    </row>
    <row r="209" spans="1:43" x14ac:dyDescent="0.25">
      <c r="A209" s="165" t="s">
        <v>42</v>
      </c>
      <c r="B209" s="182" t="s">
        <v>69</v>
      </c>
      <c r="C209" s="183" t="s">
        <v>178</v>
      </c>
      <c r="D209" s="166" t="s">
        <v>204</v>
      </c>
      <c r="E209" s="42" t="s">
        <v>205</v>
      </c>
      <c r="F209" s="158" t="s">
        <v>73</v>
      </c>
      <c r="G209" s="158" t="s">
        <v>206</v>
      </c>
      <c r="H209" s="158" t="s">
        <v>49</v>
      </c>
      <c r="I209" s="158" t="s">
        <v>87</v>
      </c>
      <c r="J209" s="158">
        <v>10</v>
      </c>
      <c r="K209" s="158">
        <v>10</v>
      </c>
      <c r="L209" s="158"/>
      <c r="M209" s="158" t="s">
        <v>52</v>
      </c>
      <c r="N209" s="158">
        <v>15</v>
      </c>
      <c r="O209" s="158" t="s">
        <v>55</v>
      </c>
      <c r="P209" s="158" t="s">
        <v>53</v>
      </c>
      <c r="Q209" s="158">
        <v>15</v>
      </c>
      <c r="R209" s="158" t="s">
        <v>55</v>
      </c>
      <c r="S209" s="158">
        <v>40</v>
      </c>
      <c r="T209" s="158" t="s">
        <v>55</v>
      </c>
      <c r="U209" s="158" t="s">
        <v>54</v>
      </c>
      <c r="V209" s="158">
        <v>40</v>
      </c>
      <c r="W209" s="158" t="s">
        <v>55</v>
      </c>
      <c r="X209" s="158">
        <f t="shared" si="35"/>
        <v>2.6666666666666665</v>
      </c>
      <c r="Y209" s="158" t="s">
        <v>55</v>
      </c>
      <c r="Z209" s="158">
        <v>30</v>
      </c>
      <c r="AA209" s="158" t="s">
        <v>56</v>
      </c>
      <c r="AB209" s="158">
        <v>6</v>
      </c>
      <c r="AC209" s="158" t="s">
        <v>816</v>
      </c>
      <c r="AD209" s="158" t="s">
        <v>609</v>
      </c>
      <c r="AE209" s="158" t="s">
        <v>58</v>
      </c>
      <c r="AF209" s="158" t="s">
        <v>58</v>
      </c>
      <c r="AG209" s="158" t="s">
        <v>59</v>
      </c>
      <c r="AH209" s="158" t="s">
        <v>58</v>
      </c>
      <c r="AI209" s="158" t="s">
        <v>77</v>
      </c>
      <c r="AJ209" s="158" t="s">
        <v>209</v>
      </c>
      <c r="AK209" s="158">
        <v>180</v>
      </c>
      <c r="AL209" s="158">
        <v>180</v>
      </c>
      <c r="AM209" s="158"/>
      <c r="AN209" s="158">
        <v>34</v>
      </c>
      <c r="AO209" s="158">
        <v>134</v>
      </c>
      <c r="AP209" s="10" t="s">
        <v>815</v>
      </c>
      <c r="AQ209" s="1" t="s">
        <v>491</v>
      </c>
    </row>
    <row r="210" spans="1:43" x14ac:dyDescent="0.25">
      <c r="A210" s="165" t="s">
        <v>42</v>
      </c>
      <c r="B210" s="182" t="s">
        <v>69</v>
      </c>
      <c r="C210" s="183" t="s">
        <v>178</v>
      </c>
      <c r="D210" s="166" t="s">
        <v>204</v>
      </c>
      <c r="E210" s="42" t="s">
        <v>205</v>
      </c>
      <c r="F210" s="158" t="s">
        <v>73</v>
      </c>
      <c r="G210" s="158" t="s">
        <v>206</v>
      </c>
      <c r="H210" s="158" t="s">
        <v>49</v>
      </c>
      <c r="I210" s="158" t="s">
        <v>87</v>
      </c>
      <c r="J210" s="158">
        <v>10</v>
      </c>
      <c r="K210" s="158">
        <v>10</v>
      </c>
      <c r="L210" s="158"/>
      <c r="M210" s="158" t="s">
        <v>52</v>
      </c>
      <c r="N210" s="158">
        <v>40</v>
      </c>
      <c r="O210" s="158" t="s">
        <v>55</v>
      </c>
      <c r="P210" s="158" t="s">
        <v>53</v>
      </c>
      <c r="Q210" s="158">
        <v>40</v>
      </c>
      <c r="R210" s="158" t="s">
        <v>55</v>
      </c>
      <c r="S210" s="158">
        <v>55</v>
      </c>
      <c r="T210" s="158" t="s">
        <v>55</v>
      </c>
      <c r="U210" s="158" t="s">
        <v>54</v>
      </c>
      <c r="V210" s="158">
        <v>55</v>
      </c>
      <c r="W210" s="158" t="s">
        <v>55</v>
      </c>
      <c r="X210" s="158">
        <f t="shared" si="35"/>
        <v>1.375</v>
      </c>
      <c r="Y210" s="158" t="s">
        <v>55</v>
      </c>
      <c r="Z210" s="158">
        <v>30</v>
      </c>
      <c r="AA210" s="158" t="s">
        <v>56</v>
      </c>
      <c r="AB210" s="158">
        <v>6</v>
      </c>
      <c r="AC210" s="158" t="s">
        <v>814</v>
      </c>
      <c r="AD210" s="158" t="s">
        <v>609</v>
      </c>
      <c r="AE210" s="158" t="s">
        <v>58</v>
      </c>
      <c r="AF210" s="158" t="s">
        <v>58</v>
      </c>
      <c r="AG210" s="158" t="s">
        <v>59</v>
      </c>
      <c r="AH210" s="158" t="s">
        <v>58</v>
      </c>
      <c r="AI210" s="158" t="s">
        <v>77</v>
      </c>
      <c r="AJ210" s="158" t="s">
        <v>209</v>
      </c>
      <c r="AK210" s="158">
        <v>180</v>
      </c>
      <c r="AL210" s="158">
        <v>180</v>
      </c>
      <c r="AM210" s="158"/>
      <c r="AN210">
        <v>34</v>
      </c>
      <c r="AO210">
        <v>134</v>
      </c>
      <c r="AP210" s="10" t="s">
        <v>815</v>
      </c>
      <c r="AQ210" s="1" t="s">
        <v>491</v>
      </c>
    </row>
    <row r="211" spans="1:43" x14ac:dyDescent="0.25">
      <c r="A211" s="165" t="s">
        <v>42</v>
      </c>
      <c r="B211" s="182" t="s">
        <v>69</v>
      </c>
      <c r="C211" s="183" t="s">
        <v>178</v>
      </c>
      <c r="D211" s="166" t="s">
        <v>204</v>
      </c>
      <c r="E211" s="42" t="s">
        <v>205</v>
      </c>
      <c r="F211" s="158" t="s">
        <v>73</v>
      </c>
      <c r="G211" s="158" t="s">
        <v>206</v>
      </c>
      <c r="H211" s="158" t="s">
        <v>49</v>
      </c>
      <c r="I211" s="158" t="s">
        <v>87</v>
      </c>
      <c r="J211" s="158">
        <v>10</v>
      </c>
      <c r="K211" s="158">
        <v>10</v>
      </c>
      <c r="L211" s="158"/>
      <c r="M211" s="158" t="s">
        <v>52</v>
      </c>
      <c r="N211" s="158">
        <v>70</v>
      </c>
      <c r="O211" s="158" t="s">
        <v>55</v>
      </c>
      <c r="P211" s="158" t="s">
        <v>53</v>
      </c>
      <c r="Q211" s="158">
        <v>70</v>
      </c>
      <c r="R211" s="158" t="s">
        <v>55</v>
      </c>
      <c r="S211" s="158">
        <v>110</v>
      </c>
      <c r="T211" s="158" t="s">
        <v>55</v>
      </c>
      <c r="U211" s="158" t="s">
        <v>54</v>
      </c>
      <c r="V211" s="158">
        <v>110</v>
      </c>
      <c r="W211" s="158" t="s">
        <v>55</v>
      </c>
      <c r="X211" s="158">
        <f t="shared" si="35"/>
        <v>1.5714285714285714</v>
      </c>
      <c r="Y211" s="158" t="s">
        <v>55</v>
      </c>
      <c r="Z211" s="158">
        <v>30</v>
      </c>
      <c r="AA211" s="158" t="s">
        <v>56</v>
      </c>
      <c r="AB211" s="158">
        <v>6</v>
      </c>
      <c r="AC211" s="158" t="s">
        <v>814</v>
      </c>
      <c r="AD211" s="158" t="s">
        <v>609</v>
      </c>
      <c r="AE211" s="158" t="s">
        <v>58</v>
      </c>
      <c r="AF211" s="158" t="s">
        <v>58</v>
      </c>
      <c r="AG211" s="158" t="s">
        <v>59</v>
      </c>
      <c r="AH211" s="158" t="s">
        <v>58</v>
      </c>
      <c r="AI211" s="158" t="s">
        <v>77</v>
      </c>
      <c r="AJ211" s="158" t="s">
        <v>209</v>
      </c>
      <c r="AK211" s="158">
        <v>180</v>
      </c>
      <c r="AL211" s="158">
        <v>180</v>
      </c>
      <c r="AM211" s="158"/>
      <c r="AN211" s="158">
        <v>33</v>
      </c>
      <c r="AO211" s="158">
        <v>130</v>
      </c>
      <c r="AP211" s="10" t="s">
        <v>815</v>
      </c>
      <c r="AQ211" s="1" t="s">
        <v>491</v>
      </c>
    </row>
    <row r="212" spans="1:43" x14ac:dyDescent="0.25">
      <c r="A212" s="165" t="s">
        <v>42</v>
      </c>
      <c r="B212" s="182" t="s">
        <v>69</v>
      </c>
      <c r="C212" s="183" t="s">
        <v>178</v>
      </c>
      <c r="D212" s="166" t="s">
        <v>204</v>
      </c>
      <c r="E212" s="42" t="s">
        <v>205</v>
      </c>
      <c r="F212" s="158" t="s">
        <v>73</v>
      </c>
      <c r="G212" s="158" t="s">
        <v>206</v>
      </c>
      <c r="H212" s="158" t="s">
        <v>49</v>
      </c>
      <c r="I212" s="158" t="s">
        <v>87</v>
      </c>
      <c r="J212" s="158">
        <v>10</v>
      </c>
      <c r="K212" s="158">
        <v>10</v>
      </c>
      <c r="L212" s="158"/>
      <c r="M212" s="158" t="s">
        <v>52</v>
      </c>
      <c r="N212" s="158">
        <v>50</v>
      </c>
      <c r="O212" s="158" t="s">
        <v>55</v>
      </c>
      <c r="P212" s="158" t="s">
        <v>53</v>
      </c>
      <c r="Q212" s="158">
        <v>50</v>
      </c>
      <c r="R212" s="158" t="s">
        <v>55</v>
      </c>
      <c r="S212" s="158">
        <v>125</v>
      </c>
      <c r="T212" s="158" t="s">
        <v>55</v>
      </c>
      <c r="U212" s="158" t="s">
        <v>54</v>
      </c>
      <c r="V212" s="158">
        <v>125</v>
      </c>
      <c r="W212" s="158" t="s">
        <v>55</v>
      </c>
      <c r="X212" s="158">
        <f t="shared" si="35"/>
        <v>2.5</v>
      </c>
      <c r="Y212" s="158" t="s">
        <v>55</v>
      </c>
      <c r="Z212" s="158">
        <v>30</v>
      </c>
      <c r="AA212" s="158" t="s">
        <v>56</v>
      </c>
      <c r="AB212" s="158">
        <v>6</v>
      </c>
      <c r="AC212" s="158" t="s">
        <v>814</v>
      </c>
      <c r="AD212" s="158" t="s">
        <v>609</v>
      </c>
      <c r="AE212" s="158" t="s">
        <v>58</v>
      </c>
      <c r="AF212" s="158" t="s">
        <v>58</v>
      </c>
      <c r="AG212" s="158" t="s">
        <v>59</v>
      </c>
      <c r="AH212" s="158" t="s">
        <v>58</v>
      </c>
      <c r="AI212" s="158" t="s">
        <v>77</v>
      </c>
      <c r="AJ212" s="158" t="s">
        <v>209</v>
      </c>
      <c r="AK212" s="158">
        <v>180</v>
      </c>
      <c r="AL212" s="158">
        <v>180</v>
      </c>
      <c r="AM212" s="158"/>
      <c r="AN212" s="158">
        <v>34</v>
      </c>
      <c r="AO212" s="158">
        <v>134</v>
      </c>
      <c r="AP212" s="10" t="s">
        <v>815</v>
      </c>
      <c r="AQ212" s="1" t="s">
        <v>491</v>
      </c>
    </row>
    <row r="213" spans="1:43" x14ac:dyDescent="0.25">
      <c r="A213" s="165" t="s">
        <v>42</v>
      </c>
      <c r="B213" s="182" t="s">
        <v>69</v>
      </c>
      <c r="C213" s="183" t="s">
        <v>178</v>
      </c>
      <c r="D213" s="166" t="s">
        <v>204</v>
      </c>
      <c r="E213" s="42" t="s">
        <v>205</v>
      </c>
      <c r="F213" s="158" t="s">
        <v>73</v>
      </c>
      <c r="G213" s="158" t="s">
        <v>206</v>
      </c>
      <c r="H213" s="158" t="s">
        <v>49</v>
      </c>
      <c r="I213" s="158" t="s">
        <v>87</v>
      </c>
      <c r="J213" s="158">
        <v>10</v>
      </c>
      <c r="K213" s="158">
        <v>10</v>
      </c>
      <c r="L213" s="158"/>
      <c r="M213" s="158" t="s">
        <v>52</v>
      </c>
      <c r="N213" s="158">
        <v>172</v>
      </c>
      <c r="O213" s="158" t="s">
        <v>55</v>
      </c>
      <c r="P213" s="158" t="s">
        <v>53</v>
      </c>
      <c r="Q213" s="158">
        <f t="shared" ref="Q213:R218" si="36">N213</f>
        <v>172</v>
      </c>
      <c r="R213" s="158" t="str">
        <f t="shared" si="36"/>
        <v>NA</v>
      </c>
      <c r="S213" s="158">
        <v>350</v>
      </c>
      <c r="T213" s="158" t="s">
        <v>55</v>
      </c>
      <c r="U213" s="158" t="s">
        <v>54</v>
      </c>
      <c r="V213" s="158">
        <f t="shared" ref="V213:W218" si="37">S213</f>
        <v>350</v>
      </c>
      <c r="W213" s="158" t="str">
        <f t="shared" si="37"/>
        <v>NA</v>
      </c>
      <c r="X213" s="158">
        <f t="shared" si="35"/>
        <v>2.0348837209302326</v>
      </c>
      <c r="Y213" s="158" t="s">
        <v>55</v>
      </c>
      <c r="Z213" s="158">
        <v>30</v>
      </c>
      <c r="AA213" s="158" t="s">
        <v>56</v>
      </c>
      <c r="AB213" s="158">
        <v>6</v>
      </c>
      <c r="AC213" s="158" t="s">
        <v>814</v>
      </c>
      <c r="AD213" s="158" t="s">
        <v>609</v>
      </c>
      <c r="AE213" s="158" t="s">
        <v>58</v>
      </c>
      <c r="AF213" s="158" t="s">
        <v>58</v>
      </c>
      <c r="AG213" s="158" t="s">
        <v>59</v>
      </c>
      <c r="AH213" s="158" t="s">
        <v>58</v>
      </c>
      <c r="AI213" s="158" t="s">
        <v>77</v>
      </c>
      <c r="AJ213" s="158" t="s">
        <v>209</v>
      </c>
      <c r="AK213" s="158">
        <v>180</v>
      </c>
      <c r="AL213" s="158">
        <v>180</v>
      </c>
      <c r="AM213" s="158"/>
      <c r="AN213" s="158">
        <v>34</v>
      </c>
      <c r="AO213" s="158">
        <v>134</v>
      </c>
      <c r="AP213" s="4" t="s">
        <v>490</v>
      </c>
      <c r="AQ213" s="1" t="s">
        <v>491</v>
      </c>
    </row>
    <row r="214" spans="1:43" x14ac:dyDescent="0.25">
      <c r="A214" s="165" t="s">
        <v>42</v>
      </c>
      <c r="B214" s="181" t="s">
        <v>157</v>
      </c>
      <c r="C214" s="177" t="s">
        <v>158</v>
      </c>
      <c r="D214" s="166" t="s">
        <v>492</v>
      </c>
      <c r="E214" s="77" t="s">
        <v>493</v>
      </c>
      <c r="F214" s="158" t="s">
        <v>97</v>
      </c>
      <c r="G214" s="158" t="s">
        <v>181</v>
      </c>
      <c r="H214" s="158" t="s">
        <v>182</v>
      </c>
      <c r="I214" s="158" t="s">
        <v>182</v>
      </c>
      <c r="J214" s="158">
        <v>23</v>
      </c>
      <c r="K214" s="158">
        <v>23</v>
      </c>
      <c r="L214" s="158"/>
      <c r="M214" s="158" t="s">
        <v>52</v>
      </c>
      <c r="N214" s="158">
        <v>219</v>
      </c>
      <c r="O214" s="158">
        <v>204.82</v>
      </c>
      <c r="P214" s="158" t="s">
        <v>53</v>
      </c>
      <c r="Q214" s="158">
        <f t="shared" si="36"/>
        <v>219</v>
      </c>
      <c r="R214" s="158">
        <f t="shared" si="36"/>
        <v>204.82</v>
      </c>
      <c r="S214" s="158">
        <v>272</v>
      </c>
      <c r="T214" s="158">
        <v>239.12</v>
      </c>
      <c r="U214" s="158" t="s">
        <v>54</v>
      </c>
      <c r="V214" s="158">
        <f t="shared" si="37"/>
        <v>272</v>
      </c>
      <c r="W214" s="158">
        <f t="shared" si="37"/>
        <v>239.12</v>
      </c>
      <c r="X214" s="158">
        <f t="shared" si="35"/>
        <v>1.2420091324200913</v>
      </c>
      <c r="Y214" s="158" t="s">
        <v>55</v>
      </c>
      <c r="Z214" s="158">
        <v>50</v>
      </c>
      <c r="AA214" s="158" t="s">
        <v>56</v>
      </c>
      <c r="AB214" s="158">
        <v>6</v>
      </c>
      <c r="AC214" s="158" t="s">
        <v>817</v>
      </c>
      <c r="AD214" s="158" t="s">
        <v>609</v>
      </c>
      <c r="AE214" s="158" t="s">
        <v>58</v>
      </c>
      <c r="AF214" s="158" t="s">
        <v>58</v>
      </c>
      <c r="AG214" s="158" t="s">
        <v>59</v>
      </c>
      <c r="AH214" s="158" t="s">
        <v>60</v>
      </c>
      <c r="AI214" s="158" t="s">
        <v>494</v>
      </c>
      <c r="AJ214" s="158" t="s">
        <v>174</v>
      </c>
      <c r="AK214" s="158">
        <v>90</v>
      </c>
      <c r="AL214" s="158">
        <v>90</v>
      </c>
      <c r="AM214" s="158"/>
      <c r="AN214" s="158">
        <v>26</v>
      </c>
      <c r="AO214" s="158">
        <v>127</v>
      </c>
      <c r="AP214" s="4" t="s">
        <v>495</v>
      </c>
      <c r="AQ214" s="1" t="s">
        <v>496</v>
      </c>
    </row>
    <row r="215" spans="1:43" x14ac:dyDescent="0.25">
      <c r="A215" s="165" t="s">
        <v>42</v>
      </c>
      <c r="B215" s="181" t="s">
        <v>157</v>
      </c>
      <c r="C215" s="177" t="s">
        <v>158</v>
      </c>
      <c r="D215" s="166" t="s">
        <v>492</v>
      </c>
      <c r="E215" s="77" t="s">
        <v>493</v>
      </c>
      <c r="F215" s="158" t="s">
        <v>97</v>
      </c>
      <c r="G215" s="158" t="s">
        <v>181</v>
      </c>
      <c r="H215" s="158" t="s">
        <v>182</v>
      </c>
      <c r="I215" s="158" t="s">
        <v>182</v>
      </c>
      <c r="J215" s="158">
        <v>23</v>
      </c>
      <c r="K215" s="158">
        <v>23</v>
      </c>
      <c r="L215" s="158"/>
      <c r="M215" s="158" t="s">
        <v>52</v>
      </c>
      <c r="N215" s="158">
        <v>228</v>
      </c>
      <c r="O215" s="158">
        <v>188.16</v>
      </c>
      <c r="P215" s="158" t="s">
        <v>53</v>
      </c>
      <c r="Q215" s="158">
        <f t="shared" si="36"/>
        <v>228</v>
      </c>
      <c r="R215" s="158">
        <f t="shared" si="36"/>
        <v>188.16</v>
      </c>
      <c r="S215" s="158">
        <v>305</v>
      </c>
      <c r="T215" s="158">
        <v>236.18</v>
      </c>
      <c r="U215" s="158" t="s">
        <v>54</v>
      </c>
      <c r="V215" s="158">
        <f t="shared" si="37"/>
        <v>305</v>
      </c>
      <c r="W215" s="158">
        <f t="shared" si="37"/>
        <v>236.18</v>
      </c>
      <c r="X215" s="158">
        <f t="shared" si="35"/>
        <v>1.3377192982456141</v>
      </c>
      <c r="Y215" s="158" t="s">
        <v>55</v>
      </c>
      <c r="Z215" s="158">
        <v>50</v>
      </c>
      <c r="AA215" s="158" t="s">
        <v>56</v>
      </c>
      <c r="AB215" s="158">
        <v>6</v>
      </c>
      <c r="AC215" s="158" t="s">
        <v>817</v>
      </c>
      <c r="AD215" s="158" t="s">
        <v>609</v>
      </c>
      <c r="AE215" s="158" t="s">
        <v>58</v>
      </c>
      <c r="AF215" s="158" t="s">
        <v>58</v>
      </c>
      <c r="AG215" s="158" t="s">
        <v>59</v>
      </c>
      <c r="AH215" s="158" t="s">
        <v>60</v>
      </c>
      <c r="AI215" s="158" t="s">
        <v>494</v>
      </c>
      <c r="AJ215" s="158" t="s">
        <v>174</v>
      </c>
      <c r="AK215" s="158">
        <v>90</v>
      </c>
      <c r="AL215" s="158">
        <v>90</v>
      </c>
      <c r="AM215" s="158"/>
      <c r="AN215" s="158">
        <v>26</v>
      </c>
      <c r="AO215" s="158">
        <v>127</v>
      </c>
      <c r="AP215" s="4" t="s">
        <v>495</v>
      </c>
      <c r="AQ215" s="1" t="s">
        <v>496</v>
      </c>
    </row>
    <row r="216" spans="1:43" x14ac:dyDescent="0.25">
      <c r="A216" s="165" t="s">
        <v>42</v>
      </c>
      <c r="B216" s="181" t="s">
        <v>157</v>
      </c>
      <c r="C216" s="177" t="s">
        <v>158</v>
      </c>
      <c r="D216" s="166" t="s">
        <v>492</v>
      </c>
      <c r="E216" s="77" t="s">
        <v>493</v>
      </c>
      <c r="F216" s="158" t="s">
        <v>97</v>
      </c>
      <c r="G216" s="158" t="s">
        <v>181</v>
      </c>
      <c r="H216" s="158" t="s">
        <v>182</v>
      </c>
      <c r="I216" s="158" t="s">
        <v>182</v>
      </c>
      <c r="J216" s="158">
        <v>23</v>
      </c>
      <c r="K216" s="158">
        <v>23</v>
      </c>
      <c r="L216" s="158"/>
      <c r="M216" s="158" t="s">
        <v>52</v>
      </c>
      <c r="N216" s="158">
        <v>197</v>
      </c>
      <c r="O216" s="158">
        <v>164.64</v>
      </c>
      <c r="P216" s="158" t="s">
        <v>53</v>
      </c>
      <c r="Q216" s="158">
        <f t="shared" si="36"/>
        <v>197</v>
      </c>
      <c r="R216" s="158">
        <f t="shared" si="36"/>
        <v>164.64</v>
      </c>
      <c r="S216" s="158">
        <v>356</v>
      </c>
      <c r="T216" s="158">
        <v>273.42</v>
      </c>
      <c r="U216" s="158" t="s">
        <v>54</v>
      </c>
      <c r="V216" s="158">
        <f t="shared" si="37"/>
        <v>356</v>
      </c>
      <c r="W216" s="158">
        <f t="shared" si="37"/>
        <v>273.42</v>
      </c>
      <c r="X216" s="158">
        <f t="shared" si="35"/>
        <v>1.8071065989847717</v>
      </c>
      <c r="Y216" s="158" t="s">
        <v>55</v>
      </c>
      <c r="Z216" s="158">
        <v>50</v>
      </c>
      <c r="AA216" s="158" t="s">
        <v>56</v>
      </c>
      <c r="AB216" s="158">
        <v>6</v>
      </c>
      <c r="AC216" s="158" t="s">
        <v>817</v>
      </c>
      <c r="AD216" s="158" t="s">
        <v>609</v>
      </c>
      <c r="AE216" s="158" t="s">
        <v>58</v>
      </c>
      <c r="AF216" s="158" t="s">
        <v>58</v>
      </c>
      <c r="AG216" s="158" t="s">
        <v>59</v>
      </c>
      <c r="AH216" s="158" t="s">
        <v>60</v>
      </c>
      <c r="AI216" s="158" t="s">
        <v>494</v>
      </c>
      <c r="AJ216" s="158" t="s">
        <v>174</v>
      </c>
      <c r="AK216" s="158">
        <v>90</v>
      </c>
      <c r="AL216" s="158">
        <v>90</v>
      </c>
      <c r="AM216" s="158"/>
      <c r="AN216" s="158">
        <v>24</v>
      </c>
      <c r="AO216" s="158">
        <v>125</v>
      </c>
      <c r="AP216" s="4" t="s">
        <v>495</v>
      </c>
      <c r="AQ216" s="1" t="s">
        <v>496</v>
      </c>
    </row>
    <row r="217" spans="1:43" x14ac:dyDescent="0.25">
      <c r="A217" s="165" t="s">
        <v>42</v>
      </c>
      <c r="B217" s="181" t="s">
        <v>157</v>
      </c>
      <c r="C217" s="177" t="s">
        <v>158</v>
      </c>
      <c r="D217" s="166" t="s">
        <v>492</v>
      </c>
      <c r="E217" s="77" t="s">
        <v>493</v>
      </c>
      <c r="F217" s="158" t="s">
        <v>97</v>
      </c>
      <c r="G217" s="158" t="s">
        <v>181</v>
      </c>
      <c r="H217" s="158" t="s">
        <v>182</v>
      </c>
      <c r="I217" s="158" t="s">
        <v>182</v>
      </c>
      <c r="J217" s="158">
        <v>23</v>
      </c>
      <c r="K217" s="158">
        <v>23</v>
      </c>
      <c r="L217" s="158"/>
      <c r="M217" s="158" t="s">
        <v>52</v>
      </c>
      <c r="N217" s="158">
        <v>191</v>
      </c>
      <c r="O217" s="158">
        <v>174.44</v>
      </c>
      <c r="P217" s="158" t="s">
        <v>53</v>
      </c>
      <c r="Q217" s="158">
        <f t="shared" si="36"/>
        <v>191</v>
      </c>
      <c r="R217" s="158">
        <f t="shared" si="36"/>
        <v>174.44</v>
      </c>
      <c r="S217" s="158">
        <v>428</v>
      </c>
      <c r="T217" s="158">
        <v>361.62</v>
      </c>
      <c r="U217" s="158" t="s">
        <v>54</v>
      </c>
      <c r="V217" s="158">
        <f t="shared" si="37"/>
        <v>428</v>
      </c>
      <c r="W217" s="158">
        <f t="shared" si="37"/>
        <v>361.62</v>
      </c>
      <c r="X217" s="158">
        <f t="shared" si="35"/>
        <v>2.2408376963350785</v>
      </c>
      <c r="Y217" s="158" t="s">
        <v>55</v>
      </c>
      <c r="Z217" s="158">
        <v>50</v>
      </c>
      <c r="AA217" s="158" t="s">
        <v>56</v>
      </c>
      <c r="AB217" s="158">
        <v>6</v>
      </c>
      <c r="AC217" s="158" t="s">
        <v>817</v>
      </c>
      <c r="AD217" s="158" t="s">
        <v>609</v>
      </c>
      <c r="AE217" s="158" t="s">
        <v>58</v>
      </c>
      <c r="AF217" s="158" t="s">
        <v>58</v>
      </c>
      <c r="AG217" s="158" t="s">
        <v>59</v>
      </c>
      <c r="AH217" s="158" t="s">
        <v>60</v>
      </c>
      <c r="AI217" s="158" t="s">
        <v>494</v>
      </c>
      <c r="AJ217" s="158" t="s">
        <v>174</v>
      </c>
      <c r="AK217" s="158">
        <v>90</v>
      </c>
      <c r="AL217" s="158">
        <v>90</v>
      </c>
      <c r="AM217" s="158"/>
      <c r="AN217" s="158">
        <v>26</v>
      </c>
      <c r="AO217" s="158">
        <v>127</v>
      </c>
      <c r="AP217" s="4" t="s">
        <v>495</v>
      </c>
      <c r="AQ217" s="1" t="s">
        <v>496</v>
      </c>
    </row>
    <row r="218" spans="1:43" x14ac:dyDescent="0.25">
      <c r="A218" s="165" t="s">
        <v>42</v>
      </c>
      <c r="B218" s="166" t="s">
        <v>119</v>
      </c>
      <c r="C218" s="188" t="s">
        <v>225</v>
      </c>
      <c r="D218" s="184" t="s">
        <v>226</v>
      </c>
      <c r="E218" s="114" t="s">
        <v>818</v>
      </c>
      <c r="F218" s="158" t="s">
        <v>73</v>
      </c>
      <c r="G218" s="158" t="s">
        <v>683</v>
      </c>
      <c r="H218" s="158" t="s">
        <v>68</v>
      </c>
      <c r="I218" s="158" t="s">
        <v>203</v>
      </c>
      <c r="J218" s="158">
        <v>30</v>
      </c>
      <c r="K218" s="158">
        <v>30</v>
      </c>
      <c r="L218" s="158"/>
      <c r="M218" s="158" t="s">
        <v>52</v>
      </c>
      <c r="N218" s="158">
        <v>4.8099999999999996</v>
      </c>
      <c r="O218" s="158">
        <v>1.08</v>
      </c>
      <c r="P218" s="158" t="s">
        <v>53</v>
      </c>
      <c r="Q218" s="158">
        <f t="shared" si="36"/>
        <v>4.8099999999999996</v>
      </c>
      <c r="R218" s="158">
        <f t="shared" si="36"/>
        <v>1.08</v>
      </c>
      <c r="S218" s="158">
        <v>13.02</v>
      </c>
      <c r="T218" s="158">
        <v>1.64</v>
      </c>
      <c r="U218" s="158" t="s">
        <v>54</v>
      </c>
      <c r="V218" s="158">
        <f t="shared" si="37"/>
        <v>13.02</v>
      </c>
      <c r="W218" s="158">
        <f t="shared" si="37"/>
        <v>1.64</v>
      </c>
      <c r="X218" s="158">
        <f t="shared" si="35"/>
        <v>2.7068607068607071</v>
      </c>
      <c r="Y218" s="158" t="s">
        <v>55</v>
      </c>
      <c r="Z218" s="158">
        <v>22</v>
      </c>
      <c r="AA218" s="158" t="s">
        <v>56</v>
      </c>
      <c r="AB218" s="158">
        <v>4</v>
      </c>
      <c r="AC218" s="158" t="s">
        <v>819</v>
      </c>
      <c r="AD218" s="158" t="s">
        <v>609</v>
      </c>
      <c r="AE218" s="158" t="s">
        <v>58</v>
      </c>
      <c r="AF218" s="158" t="s">
        <v>58</v>
      </c>
      <c r="AG218" s="158" t="s">
        <v>59</v>
      </c>
      <c r="AH218" s="158" t="s">
        <v>60</v>
      </c>
      <c r="AI218" s="158" t="s">
        <v>175</v>
      </c>
      <c r="AJ218" s="158" t="s">
        <v>174</v>
      </c>
      <c r="AK218" s="158">
        <v>300</v>
      </c>
      <c r="AL218" s="158">
        <v>300</v>
      </c>
      <c r="AM218" s="158"/>
      <c r="AN218" s="158">
        <v>-18</v>
      </c>
      <c r="AO218" s="158">
        <v>146</v>
      </c>
      <c r="AP218" s="158" t="s">
        <v>820</v>
      </c>
      <c r="AQ218" s="1" t="s">
        <v>821</v>
      </c>
    </row>
    <row r="219" spans="1:43" x14ac:dyDescent="0.25">
      <c r="A219" s="165" t="s">
        <v>42</v>
      </c>
      <c r="B219" s="166" t="s">
        <v>119</v>
      </c>
      <c r="C219" s="213" t="s">
        <v>822</v>
      </c>
      <c r="D219" s="183" t="s">
        <v>823</v>
      </c>
      <c r="E219" s="44" t="s">
        <v>824</v>
      </c>
      <c r="F219" s="158" t="s">
        <v>73</v>
      </c>
      <c r="G219" s="158" t="s">
        <v>825</v>
      </c>
      <c r="H219" s="158" t="s">
        <v>49</v>
      </c>
      <c r="I219" s="158" t="s">
        <v>826</v>
      </c>
      <c r="J219" s="158">
        <v>18</v>
      </c>
      <c r="K219" s="158">
        <v>18</v>
      </c>
      <c r="L219" s="158"/>
      <c r="M219" s="181" t="s">
        <v>419</v>
      </c>
      <c r="N219" s="158" t="s">
        <v>55</v>
      </c>
      <c r="O219" s="158" t="s">
        <v>55</v>
      </c>
      <c r="P219" s="158" t="s">
        <v>55</v>
      </c>
      <c r="Q219" s="158" t="s">
        <v>55</v>
      </c>
      <c r="R219" s="158" t="s">
        <v>55</v>
      </c>
      <c r="S219" s="158" t="s">
        <v>55</v>
      </c>
      <c r="T219" s="158" t="s">
        <v>55</v>
      </c>
      <c r="U219" s="158" t="s">
        <v>55</v>
      </c>
      <c r="V219" s="158" t="s">
        <v>55</v>
      </c>
      <c r="W219" s="158" t="s">
        <v>55</v>
      </c>
      <c r="X219" s="158" t="s">
        <v>55</v>
      </c>
      <c r="Y219" s="158" t="s">
        <v>55</v>
      </c>
      <c r="Z219" s="158">
        <v>240</v>
      </c>
      <c r="AA219" s="158" t="s">
        <v>56</v>
      </c>
      <c r="AB219" s="158">
        <v>7</v>
      </c>
      <c r="AC219" s="158" t="s">
        <v>827</v>
      </c>
      <c r="AD219" s="158" t="s">
        <v>609</v>
      </c>
      <c r="AE219" s="158" t="s">
        <v>58</v>
      </c>
      <c r="AF219" s="158" t="s">
        <v>58</v>
      </c>
      <c r="AG219" s="158" t="s">
        <v>59</v>
      </c>
      <c r="AH219" s="158" t="s">
        <v>58</v>
      </c>
      <c r="AI219" s="158" t="s">
        <v>77</v>
      </c>
      <c r="AJ219" s="158" t="s">
        <v>59</v>
      </c>
      <c r="AK219" s="158">
        <v>150</v>
      </c>
      <c r="AL219" s="158">
        <v>150</v>
      </c>
      <c r="AM219" s="158"/>
      <c r="AN219" s="158">
        <v>-43</v>
      </c>
      <c r="AO219" s="158">
        <v>147</v>
      </c>
      <c r="AP219" s="10" t="s">
        <v>828</v>
      </c>
      <c r="AQ219" s="1" t="s">
        <v>829</v>
      </c>
    </row>
    <row r="220" spans="1:43" ht="13.5" customHeight="1" x14ac:dyDescent="0.25">
      <c r="A220" s="165" t="s">
        <v>42</v>
      </c>
      <c r="B220" s="182" t="s">
        <v>69</v>
      </c>
      <c r="C220" s="183" t="s">
        <v>178</v>
      </c>
      <c r="D220" s="183" t="s">
        <v>696</v>
      </c>
      <c r="E220" s="126" t="s">
        <v>830</v>
      </c>
      <c r="F220" s="158" t="s">
        <v>73</v>
      </c>
      <c r="G220" s="158" t="s">
        <v>206</v>
      </c>
      <c r="H220" s="158" t="s">
        <v>49</v>
      </c>
      <c r="I220" s="158" t="s">
        <v>826</v>
      </c>
      <c r="J220" s="158">
        <v>11</v>
      </c>
      <c r="K220" s="158">
        <v>11</v>
      </c>
      <c r="L220" s="158"/>
      <c r="M220" s="158" t="s">
        <v>52</v>
      </c>
      <c r="N220" s="158">
        <v>23.5</v>
      </c>
      <c r="O220" s="158">
        <v>5.05</v>
      </c>
      <c r="P220" s="158" t="s">
        <v>53</v>
      </c>
      <c r="Q220" s="158">
        <f t="shared" ref="Q220:Q228" si="38">N220</f>
        <v>23.5</v>
      </c>
      <c r="R220" s="158">
        <f t="shared" ref="R220:R228" si="39">O220</f>
        <v>5.05</v>
      </c>
      <c r="S220" s="158">
        <v>17</v>
      </c>
      <c r="T220" s="158" t="s">
        <v>55</v>
      </c>
      <c r="U220" s="158" t="s">
        <v>54</v>
      </c>
      <c r="V220" s="158">
        <f t="shared" ref="V220:V228" si="40">S220</f>
        <v>17</v>
      </c>
      <c r="W220" s="158" t="str">
        <f t="shared" ref="W220:W228" si="41">T220</f>
        <v>NA</v>
      </c>
      <c r="X220" s="158">
        <f t="shared" ref="X220:X228" si="42">V220/Q220</f>
        <v>0.72340425531914898</v>
      </c>
      <c r="Y220" s="158" t="s">
        <v>55</v>
      </c>
      <c r="Z220" s="158">
        <v>240</v>
      </c>
      <c r="AA220" s="158" t="s">
        <v>56</v>
      </c>
      <c r="AB220" s="158">
        <v>7</v>
      </c>
      <c r="AC220" s="158" t="s">
        <v>827</v>
      </c>
      <c r="AD220" s="158" t="s">
        <v>609</v>
      </c>
      <c r="AE220" s="158" t="s">
        <v>58</v>
      </c>
      <c r="AF220" s="158" t="s">
        <v>58</v>
      </c>
      <c r="AG220" s="158" t="s">
        <v>59</v>
      </c>
      <c r="AH220" s="158" t="s">
        <v>58</v>
      </c>
      <c r="AI220" s="158" t="s">
        <v>77</v>
      </c>
      <c r="AJ220" s="158" t="s">
        <v>59</v>
      </c>
      <c r="AK220" s="158">
        <v>150</v>
      </c>
      <c r="AL220" s="158">
        <v>150</v>
      </c>
      <c r="AM220" s="158"/>
      <c r="AN220" s="158">
        <v>-43</v>
      </c>
      <c r="AO220" s="158">
        <v>147</v>
      </c>
      <c r="AP220" s="4" t="s">
        <v>831</v>
      </c>
      <c r="AQ220" s="1" t="s">
        <v>829</v>
      </c>
    </row>
    <row r="221" spans="1:43" ht="13.5" customHeight="1" x14ac:dyDescent="0.25">
      <c r="A221" s="165" t="s">
        <v>42</v>
      </c>
      <c r="B221" s="182" t="s">
        <v>69</v>
      </c>
      <c r="C221" s="183" t="s">
        <v>178</v>
      </c>
      <c r="D221" s="183" t="s">
        <v>696</v>
      </c>
      <c r="E221" s="126" t="s">
        <v>830</v>
      </c>
      <c r="F221" s="158" t="s">
        <v>73</v>
      </c>
      <c r="G221" s="158" t="s">
        <v>206</v>
      </c>
      <c r="H221" s="158" t="s">
        <v>49</v>
      </c>
      <c r="I221" s="158" t="s">
        <v>826</v>
      </c>
      <c r="J221" s="158">
        <v>18</v>
      </c>
      <c r="K221" s="158">
        <v>18</v>
      </c>
      <c r="L221" s="158"/>
      <c r="M221" s="158" t="s">
        <v>52</v>
      </c>
      <c r="N221" s="158">
        <v>121</v>
      </c>
      <c r="O221" s="158">
        <v>57.8</v>
      </c>
      <c r="P221" s="158" t="s">
        <v>53</v>
      </c>
      <c r="Q221" s="158">
        <f t="shared" si="38"/>
        <v>121</v>
      </c>
      <c r="R221" s="158">
        <f t="shared" si="39"/>
        <v>57.8</v>
      </c>
      <c r="S221" s="158">
        <v>45</v>
      </c>
      <c r="T221" s="158" t="s">
        <v>55</v>
      </c>
      <c r="U221" s="158" t="s">
        <v>54</v>
      </c>
      <c r="V221" s="158">
        <f t="shared" si="40"/>
        <v>45</v>
      </c>
      <c r="W221" s="158" t="str">
        <f t="shared" si="41"/>
        <v>NA</v>
      </c>
      <c r="X221" s="158">
        <f t="shared" si="42"/>
        <v>0.37190082644628097</v>
      </c>
      <c r="Y221" s="158" t="s">
        <v>55</v>
      </c>
      <c r="Z221" s="158">
        <v>240</v>
      </c>
      <c r="AA221" s="158" t="s">
        <v>56</v>
      </c>
      <c r="AB221" s="158">
        <v>7</v>
      </c>
      <c r="AC221" s="158" t="s">
        <v>827</v>
      </c>
      <c r="AD221" s="158" t="s">
        <v>609</v>
      </c>
      <c r="AE221" s="158" t="s">
        <v>58</v>
      </c>
      <c r="AF221" s="158" t="s">
        <v>58</v>
      </c>
      <c r="AG221" s="158" t="s">
        <v>59</v>
      </c>
      <c r="AH221" s="158" t="s">
        <v>58</v>
      </c>
      <c r="AI221" s="158" t="s">
        <v>77</v>
      </c>
      <c r="AJ221" s="158" t="s">
        <v>59</v>
      </c>
      <c r="AK221" s="158">
        <v>150</v>
      </c>
      <c r="AL221" s="158">
        <v>150</v>
      </c>
      <c r="AM221" s="158"/>
      <c r="AN221" s="158">
        <v>-43</v>
      </c>
      <c r="AO221" s="158">
        <v>147</v>
      </c>
      <c r="AP221" s="4" t="s">
        <v>831</v>
      </c>
      <c r="AQ221" s="1" t="s">
        <v>829</v>
      </c>
    </row>
    <row r="222" spans="1:43" x14ac:dyDescent="0.25">
      <c r="A222" s="165" t="s">
        <v>42</v>
      </c>
      <c r="B222" s="182" t="s">
        <v>69</v>
      </c>
      <c r="C222" s="183" t="s">
        <v>178</v>
      </c>
      <c r="D222" s="183" t="s">
        <v>247</v>
      </c>
      <c r="E222" s="38" t="s">
        <v>248</v>
      </c>
      <c r="F222" s="158" t="s">
        <v>73</v>
      </c>
      <c r="G222" s="158" t="s">
        <v>206</v>
      </c>
      <c r="H222" s="158" t="s">
        <v>49</v>
      </c>
      <c r="I222" s="158" t="s">
        <v>826</v>
      </c>
      <c r="J222" s="158">
        <v>14</v>
      </c>
      <c r="K222" s="158">
        <v>14</v>
      </c>
      <c r="L222" s="158"/>
      <c r="M222" s="158" t="s">
        <v>52</v>
      </c>
      <c r="N222" s="158">
        <v>361</v>
      </c>
      <c r="O222" s="158" t="s">
        <v>55</v>
      </c>
      <c r="P222" s="158" t="s">
        <v>53</v>
      </c>
      <c r="Q222" s="158">
        <f t="shared" si="38"/>
        <v>361</v>
      </c>
      <c r="R222" s="158" t="str">
        <f t="shared" si="39"/>
        <v>NA</v>
      </c>
      <c r="S222" s="158">
        <v>23.8</v>
      </c>
      <c r="T222" s="158" t="s">
        <v>55</v>
      </c>
      <c r="U222" s="158" t="s">
        <v>54</v>
      </c>
      <c r="V222" s="158">
        <f t="shared" si="40"/>
        <v>23.8</v>
      </c>
      <c r="W222" s="158" t="str">
        <f t="shared" si="41"/>
        <v>NA</v>
      </c>
      <c r="X222" s="158">
        <f t="shared" si="42"/>
        <v>6.5927977839335183E-2</v>
      </c>
      <c r="Y222" s="158" t="s">
        <v>55</v>
      </c>
      <c r="Z222" s="158">
        <v>240</v>
      </c>
      <c r="AA222" s="158" t="s">
        <v>56</v>
      </c>
      <c r="AB222" s="158">
        <v>7</v>
      </c>
      <c r="AC222" s="158" t="s">
        <v>827</v>
      </c>
      <c r="AD222" s="158" t="s">
        <v>609</v>
      </c>
      <c r="AE222" s="158" t="s">
        <v>58</v>
      </c>
      <c r="AF222" s="158" t="s">
        <v>58</v>
      </c>
      <c r="AG222" s="158" t="s">
        <v>59</v>
      </c>
      <c r="AH222" s="158" t="s">
        <v>58</v>
      </c>
      <c r="AI222" s="158" t="s">
        <v>77</v>
      </c>
      <c r="AJ222" s="158" t="s">
        <v>59</v>
      </c>
      <c r="AK222" s="158">
        <v>150</v>
      </c>
      <c r="AL222" s="158">
        <v>150</v>
      </c>
      <c r="AM222" s="158"/>
      <c r="AN222" s="158">
        <v>-43</v>
      </c>
      <c r="AO222" s="158">
        <v>147</v>
      </c>
      <c r="AP222" s="4" t="s">
        <v>828</v>
      </c>
      <c r="AQ222" s="1" t="s">
        <v>829</v>
      </c>
    </row>
    <row r="223" spans="1:43" x14ac:dyDescent="0.25">
      <c r="A223" s="165" t="s">
        <v>42</v>
      </c>
      <c r="B223" s="182" t="s">
        <v>69</v>
      </c>
      <c r="C223" s="183" t="s">
        <v>178</v>
      </c>
      <c r="D223" s="183" t="s">
        <v>247</v>
      </c>
      <c r="E223" s="38" t="s">
        <v>248</v>
      </c>
      <c r="F223" s="158" t="s">
        <v>73</v>
      </c>
      <c r="G223" s="158" t="s">
        <v>206</v>
      </c>
      <c r="H223" s="158" t="s">
        <v>49</v>
      </c>
      <c r="I223" s="158" t="s">
        <v>826</v>
      </c>
      <c r="J223" s="158">
        <v>14</v>
      </c>
      <c r="K223" s="158">
        <v>14</v>
      </c>
      <c r="L223" s="127"/>
      <c r="M223" s="158" t="s">
        <v>52</v>
      </c>
      <c r="N223" s="158">
        <v>54.1</v>
      </c>
      <c r="O223" s="158" t="s">
        <v>55</v>
      </c>
      <c r="P223" s="158" t="s">
        <v>53</v>
      </c>
      <c r="Q223" s="158">
        <f t="shared" si="38"/>
        <v>54.1</v>
      </c>
      <c r="R223" s="158" t="str">
        <f t="shared" si="39"/>
        <v>NA</v>
      </c>
      <c r="S223" s="158">
        <v>200</v>
      </c>
      <c r="T223" s="158" t="s">
        <v>55</v>
      </c>
      <c r="U223" s="158" t="s">
        <v>54</v>
      </c>
      <c r="V223" s="158">
        <f t="shared" si="40"/>
        <v>200</v>
      </c>
      <c r="W223" s="158" t="str">
        <f t="shared" si="41"/>
        <v>NA</v>
      </c>
      <c r="X223" s="158">
        <f t="shared" si="42"/>
        <v>3.696857670979667</v>
      </c>
      <c r="Y223" s="158" t="s">
        <v>55</v>
      </c>
      <c r="Z223" s="158">
        <v>240</v>
      </c>
      <c r="AA223" s="158" t="s">
        <v>56</v>
      </c>
      <c r="AB223" s="158">
        <v>7</v>
      </c>
      <c r="AC223" s="158" t="s">
        <v>827</v>
      </c>
      <c r="AD223" s="158" t="s">
        <v>609</v>
      </c>
      <c r="AE223" s="158" t="s">
        <v>58</v>
      </c>
      <c r="AF223" s="158" t="s">
        <v>58</v>
      </c>
      <c r="AG223" s="158" t="s">
        <v>59</v>
      </c>
      <c r="AH223" s="158" t="s">
        <v>58</v>
      </c>
      <c r="AI223" s="158" t="s">
        <v>77</v>
      </c>
      <c r="AJ223" s="158" t="s">
        <v>59</v>
      </c>
      <c r="AK223" s="158">
        <v>150</v>
      </c>
      <c r="AL223" s="158">
        <v>150</v>
      </c>
      <c r="AM223" s="158"/>
      <c r="AN223" s="158">
        <v>-43</v>
      </c>
      <c r="AO223" s="158">
        <v>147</v>
      </c>
      <c r="AP223" s="4" t="s">
        <v>831</v>
      </c>
      <c r="AQ223" s="1" t="s">
        <v>829</v>
      </c>
    </row>
    <row r="224" spans="1:43" ht="13.5" customHeight="1" x14ac:dyDescent="0.25">
      <c r="A224" s="165" t="s">
        <v>42</v>
      </c>
      <c r="B224" s="182" t="s">
        <v>69</v>
      </c>
      <c r="C224" s="214" t="s">
        <v>70</v>
      </c>
      <c r="D224" s="183" t="s">
        <v>832</v>
      </c>
      <c r="E224" s="111" t="s">
        <v>833</v>
      </c>
      <c r="F224" s="158" t="s">
        <v>73</v>
      </c>
      <c r="G224" s="158" t="s">
        <v>206</v>
      </c>
      <c r="H224" s="158" t="s">
        <v>49</v>
      </c>
      <c r="I224" s="158" t="s">
        <v>826</v>
      </c>
      <c r="J224" s="158">
        <v>14</v>
      </c>
      <c r="K224" s="158">
        <v>14</v>
      </c>
      <c r="L224" s="158"/>
      <c r="M224" s="158" t="s">
        <v>52</v>
      </c>
      <c r="N224" s="158">
        <v>104</v>
      </c>
      <c r="O224" s="158" t="s">
        <v>55</v>
      </c>
      <c r="P224" s="158" t="s">
        <v>53</v>
      </c>
      <c r="Q224" s="158">
        <f t="shared" si="38"/>
        <v>104</v>
      </c>
      <c r="R224" s="158" t="str">
        <f t="shared" si="39"/>
        <v>NA</v>
      </c>
      <c r="S224" s="158">
        <v>45.8</v>
      </c>
      <c r="T224" s="158" t="s">
        <v>55</v>
      </c>
      <c r="U224" s="158" t="s">
        <v>54</v>
      </c>
      <c r="V224" s="158">
        <f t="shared" si="40"/>
        <v>45.8</v>
      </c>
      <c r="W224" s="158" t="str">
        <f t="shared" si="41"/>
        <v>NA</v>
      </c>
      <c r="X224" s="158">
        <f t="shared" si="42"/>
        <v>0.44038461538461537</v>
      </c>
      <c r="Y224" s="158" t="s">
        <v>55</v>
      </c>
      <c r="Z224" s="158">
        <v>240</v>
      </c>
      <c r="AA224" s="158" t="s">
        <v>56</v>
      </c>
      <c r="AB224" s="158">
        <v>7</v>
      </c>
      <c r="AC224" s="158" t="s">
        <v>827</v>
      </c>
      <c r="AD224" s="158" t="s">
        <v>609</v>
      </c>
      <c r="AE224" s="158" t="s">
        <v>58</v>
      </c>
      <c r="AF224" s="158" t="s">
        <v>58</v>
      </c>
      <c r="AG224" s="158" t="s">
        <v>59</v>
      </c>
      <c r="AH224" s="158" t="s">
        <v>58</v>
      </c>
      <c r="AI224" s="158" t="s">
        <v>77</v>
      </c>
      <c r="AJ224" s="158" t="s">
        <v>59</v>
      </c>
      <c r="AK224" s="158">
        <v>150</v>
      </c>
      <c r="AL224" s="158">
        <v>150</v>
      </c>
      <c r="AM224" s="158"/>
      <c r="AN224" s="158">
        <v>-43</v>
      </c>
      <c r="AO224" s="158">
        <v>147</v>
      </c>
      <c r="AP224" s="4" t="s">
        <v>828</v>
      </c>
      <c r="AQ224" s="1" t="s">
        <v>829</v>
      </c>
    </row>
    <row r="225" spans="1:47" ht="12.75" customHeight="1" x14ac:dyDescent="0.25">
      <c r="A225" s="159" t="s">
        <v>80</v>
      </c>
      <c r="B225" s="178" t="s">
        <v>167</v>
      </c>
      <c r="C225" s="179" t="s">
        <v>168</v>
      </c>
      <c r="D225" s="180" t="s">
        <v>169</v>
      </c>
      <c r="E225" s="98" t="s">
        <v>507</v>
      </c>
      <c r="F225" s="158" t="s">
        <v>97</v>
      </c>
      <c r="G225" s="158" t="s">
        <v>171</v>
      </c>
      <c r="H225" s="158" t="s">
        <v>49</v>
      </c>
      <c r="I225" s="158" t="s">
        <v>207</v>
      </c>
      <c r="J225" s="158">
        <v>15</v>
      </c>
      <c r="K225" s="158">
        <v>15</v>
      </c>
      <c r="L225" s="158"/>
      <c r="M225" s="158" t="s">
        <v>52</v>
      </c>
      <c r="N225" s="158">
        <v>55.1</v>
      </c>
      <c r="O225" s="158">
        <v>8.9</v>
      </c>
      <c r="P225" s="158" t="s">
        <v>53</v>
      </c>
      <c r="Q225" s="158">
        <f t="shared" si="38"/>
        <v>55.1</v>
      </c>
      <c r="R225" s="158">
        <f t="shared" si="39"/>
        <v>8.9</v>
      </c>
      <c r="S225" s="158">
        <v>160.5</v>
      </c>
      <c r="T225" s="158">
        <v>17.2</v>
      </c>
      <c r="U225" s="158" t="s">
        <v>54</v>
      </c>
      <c r="V225" s="158">
        <f t="shared" si="40"/>
        <v>160.5</v>
      </c>
      <c r="W225" s="158">
        <f t="shared" si="41"/>
        <v>17.2</v>
      </c>
      <c r="X225" s="158">
        <f t="shared" si="42"/>
        <v>2.9128856624319419</v>
      </c>
      <c r="Y225" s="158" t="s">
        <v>55</v>
      </c>
      <c r="Z225" s="158">
        <v>50</v>
      </c>
      <c r="AA225" s="158" t="s">
        <v>56</v>
      </c>
      <c r="AB225" s="158" t="s">
        <v>55</v>
      </c>
      <c r="AC225" s="158" t="s">
        <v>834</v>
      </c>
      <c r="AD225" s="158" t="s">
        <v>508</v>
      </c>
      <c r="AE225" s="158" t="s">
        <v>58</v>
      </c>
      <c r="AF225" s="158" t="s">
        <v>58</v>
      </c>
      <c r="AG225" s="158" t="s">
        <v>59</v>
      </c>
      <c r="AH225" s="158" t="s">
        <v>58</v>
      </c>
      <c r="AI225" s="158" t="s">
        <v>77</v>
      </c>
      <c r="AJ225" s="158" t="s">
        <v>209</v>
      </c>
      <c r="AK225" s="158">
        <v>90</v>
      </c>
      <c r="AL225" s="158">
        <v>90</v>
      </c>
      <c r="AM225" s="158"/>
      <c r="AN225" s="158">
        <v>-33</v>
      </c>
      <c r="AO225" s="158">
        <v>-18</v>
      </c>
      <c r="AP225" s="158" t="s">
        <v>509</v>
      </c>
      <c r="AQ225" s="225" t="s">
        <v>510</v>
      </c>
    </row>
    <row r="226" spans="1:47" ht="12" customHeight="1" x14ac:dyDescent="0.25">
      <c r="A226" s="159" t="s">
        <v>80</v>
      </c>
      <c r="B226" s="178" t="s">
        <v>167</v>
      </c>
      <c r="C226" s="179" t="s">
        <v>168</v>
      </c>
      <c r="D226" s="180" t="s">
        <v>169</v>
      </c>
      <c r="E226" s="98" t="s">
        <v>507</v>
      </c>
      <c r="F226" s="158" t="s">
        <v>97</v>
      </c>
      <c r="G226" s="158" t="s">
        <v>171</v>
      </c>
      <c r="H226" s="158" t="s">
        <v>49</v>
      </c>
      <c r="I226" s="158" t="s">
        <v>207</v>
      </c>
      <c r="J226" s="158">
        <v>20</v>
      </c>
      <c r="K226" s="158">
        <v>20</v>
      </c>
      <c r="L226" s="158"/>
      <c r="M226" s="158" t="s">
        <v>52</v>
      </c>
      <c r="N226" s="158">
        <v>97.8</v>
      </c>
      <c r="O226" s="158">
        <v>57.5</v>
      </c>
      <c r="P226" s="158" t="s">
        <v>53</v>
      </c>
      <c r="Q226" s="158">
        <f t="shared" si="38"/>
        <v>97.8</v>
      </c>
      <c r="R226" s="158">
        <f t="shared" si="39"/>
        <v>57.5</v>
      </c>
      <c r="S226" s="158">
        <v>272.89999999999998</v>
      </c>
      <c r="T226" s="158">
        <v>122.8</v>
      </c>
      <c r="U226" s="158" t="s">
        <v>54</v>
      </c>
      <c r="V226" s="158">
        <f t="shared" si="40"/>
        <v>272.89999999999998</v>
      </c>
      <c r="W226" s="158">
        <f t="shared" si="41"/>
        <v>122.8</v>
      </c>
      <c r="X226" s="158">
        <f t="shared" si="42"/>
        <v>2.7903885480572597</v>
      </c>
      <c r="Y226" s="158" t="s">
        <v>55</v>
      </c>
      <c r="Z226" s="158">
        <v>50</v>
      </c>
      <c r="AA226" s="158" t="s">
        <v>56</v>
      </c>
      <c r="AB226" s="158" t="s">
        <v>55</v>
      </c>
      <c r="AC226" s="158" t="s">
        <v>834</v>
      </c>
      <c r="AD226" s="158" t="s">
        <v>508</v>
      </c>
      <c r="AE226" s="158" t="s">
        <v>58</v>
      </c>
      <c r="AF226" s="158" t="s">
        <v>58</v>
      </c>
      <c r="AG226" s="158" t="s">
        <v>59</v>
      </c>
      <c r="AH226" s="158" t="s">
        <v>58</v>
      </c>
      <c r="AI226" s="158" t="s">
        <v>77</v>
      </c>
      <c r="AJ226" s="158" t="s">
        <v>209</v>
      </c>
      <c r="AK226" s="158">
        <v>90</v>
      </c>
      <c r="AL226" s="158">
        <v>90</v>
      </c>
      <c r="AM226" s="158"/>
      <c r="AN226" s="158">
        <v>-33</v>
      </c>
      <c r="AO226" s="158">
        <v>-18</v>
      </c>
      <c r="AP226" s="158" t="s">
        <v>509</v>
      </c>
      <c r="AQ226" s="225" t="s">
        <v>510</v>
      </c>
    </row>
    <row r="227" spans="1:47" ht="12.75" customHeight="1" x14ac:dyDescent="0.25">
      <c r="A227" s="159" t="s">
        <v>80</v>
      </c>
      <c r="B227" s="162" t="s">
        <v>93</v>
      </c>
      <c r="C227" s="169" t="s">
        <v>103</v>
      </c>
      <c r="D227" s="168" t="s">
        <v>835</v>
      </c>
      <c r="E227" s="85" t="s">
        <v>836</v>
      </c>
      <c r="F227" s="158" t="s">
        <v>97</v>
      </c>
      <c r="G227" s="158" t="s">
        <v>181</v>
      </c>
      <c r="H227" s="158" t="s">
        <v>68</v>
      </c>
      <c r="I227" s="158" t="s">
        <v>837</v>
      </c>
      <c r="J227" s="158">
        <v>17.5</v>
      </c>
      <c r="K227" s="158">
        <v>17.5</v>
      </c>
      <c r="L227" s="158"/>
      <c r="M227" s="158" t="s">
        <v>52</v>
      </c>
      <c r="N227" s="158">
        <v>41</v>
      </c>
      <c r="O227" s="158" t="s">
        <v>55</v>
      </c>
      <c r="P227" s="158" t="s">
        <v>53</v>
      </c>
      <c r="Q227" s="158">
        <f t="shared" si="38"/>
        <v>41</v>
      </c>
      <c r="R227" s="158" t="str">
        <f t="shared" si="39"/>
        <v>NA</v>
      </c>
      <c r="S227" s="158">
        <v>12</v>
      </c>
      <c r="T227" s="158" t="s">
        <v>55</v>
      </c>
      <c r="U227" s="158" t="s">
        <v>54</v>
      </c>
      <c r="V227" s="158">
        <f t="shared" si="40"/>
        <v>12</v>
      </c>
      <c r="W227" s="158" t="str">
        <f t="shared" si="41"/>
        <v>NA</v>
      </c>
      <c r="X227" s="158">
        <f t="shared" si="42"/>
        <v>0.29268292682926828</v>
      </c>
      <c r="Y227" s="158" t="s">
        <v>55</v>
      </c>
      <c r="Z227" s="158">
        <v>200</v>
      </c>
      <c r="AA227" s="158" t="s">
        <v>56</v>
      </c>
      <c r="AB227" s="158">
        <v>9</v>
      </c>
      <c r="AC227" s="158" t="s">
        <v>838</v>
      </c>
      <c r="AD227" s="158" t="s">
        <v>609</v>
      </c>
      <c r="AE227" s="158" t="s">
        <v>58</v>
      </c>
      <c r="AF227" s="158" t="s">
        <v>58</v>
      </c>
      <c r="AG227" s="158" t="s">
        <v>59</v>
      </c>
      <c r="AH227" s="158" t="s">
        <v>58</v>
      </c>
      <c r="AI227" s="158" t="s">
        <v>77</v>
      </c>
      <c r="AJ227" s="158" t="s">
        <v>59</v>
      </c>
      <c r="AK227" s="158">
        <v>150</v>
      </c>
      <c r="AL227" s="158">
        <v>150</v>
      </c>
      <c r="AM227" s="158"/>
      <c r="AN227" s="158">
        <v>-36</v>
      </c>
      <c r="AO227" s="158">
        <v>174</v>
      </c>
      <c r="AP227" s="158" t="s">
        <v>839</v>
      </c>
      <c r="AQ227" s="1" t="s">
        <v>840</v>
      </c>
    </row>
    <row r="228" spans="1:47" x14ac:dyDescent="0.25">
      <c r="A228" s="172" t="s">
        <v>109</v>
      </c>
      <c r="B228" s="173" t="s">
        <v>147</v>
      </c>
      <c r="C228" s="163" t="s">
        <v>151</v>
      </c>
      <c r="D228" s="176" t="s">
        <v>152</v>
      </c>
      <c r="E228" s="108" t="s">
        <v>841</v>
      </c>
      <c r="F228" s="158" t="s">
        <v>85</v>
      </c>
      <c r="G228" s="158" t="s">
        <v>181</v>
      </c>
      <c r="H228" s="158" t="s">
        <v>68</v>
      </c>
      <c r="I228" s="158" t="s">
        <v>837</v>
      </c>
      <c r="J228" s="158">
        <v>17.5</v>
      </c>
      <c r="K228" s="158">
        <v>17.5</v>
      </c>
      <c r="L228" s="158"/>
      <c r="M228" s="158" t="s">
        <v>52</v>
      </c>
      <c r="N228" s="158">
        <v>18</v>
      </c>
      <c r="O228" s="158" t="s">
        <v>55</v>
      </c>
      <c r="P228" s="158" t="s">
        <v>53</v>
      </c>
      <c r="Q228" s="158">
        <f t="shared" si="38"/>
        <v>18</v>
      </c>
      <c r="R228" s="158" t="str">
        <f t="shared" si="39"/>
        <v>NA</v>
      </c>
      <c r="S228" s="158">
        <v>27</v>
      </c>
      <c r="T228" s="158" t="s">
        <v>55</v>
      </c>
      <c r="U228" s="158" t="s">
        <v>54</v>
      </c>
      <c r="V228" s="158">
        <f t="shared" si="40"/>
        <v>27</v>
      </c>
      <c r="W228" s="158" t="str">
        <f t="shared" si="41"/>
        <v>NA</v>
      </c>
      <c r="X228" s="158">
        <f t="shared" si="42"/>
        <v>1.5</v>
      </c>
      <c r="Y228" s="158" t="s">
        <v>55</v>
      </c>
      <c r="Z228" s="158">
        <v>200</v>
      </c>
      <c r="AA228" s="158" t="s">
        <v>56</v>
      </c>
      <c r="AB228" s="158">
        <v>9</v>
      </c>
      <c r="AC228" s="158" t="s">
        <v>838</v>
      </c>
      <c r="AD228" s="158" t="s">
        <v>609</v>
      </c>
      <c r="AE228" s="158" t="s">
        <v>58</v>
      </c>
      <c r="AF228" s="158" t="s">
        <v>58</v>
      </c>
      <c r="AG228" s="158" t="s">
        <v>59</v>
      </c>
      <c r="AH228" s="158" t="s">
        <v>58</v>
      </c>
      <c r="AI228" s="158" t="s">
        <v>77</v>
      </c>
      <c r="AJ228" s="158" t="s">
        <v>59</v>
      </c>
      <c r="AK228" s="158">
        <v>150</v>
      </c>
      <c r="AL228" s="158">
        <v>150</v>
      </c>
      <c r="AM228" s="158"/>
      <c r="AN228" s="158">
        <v>-36</v>
      </c>
      <c r="AO228" s="158">
        <v>174</v>
      </c>
      <c r="AP228" s="158" t="s">
        <v>839</v>
      </c>
      <c r="AQ228" s="1" t="s">
        <v>840</v>
      </c>
    </row>
    <row r="229" spans="1:47" x14ac:dyDescent="0.25">
      <c r="A229" s="22" t="s">
        <v>80</v>
      </c>
      <c r="B229" s="23" t="s">
        <v>81</v>
      </c>
      <c r="C229" s="144" t="s">
        <v>82</v>
      </c>
      <c r="D229" s="215" t="s">
        <v>842</v>
      </c>
      <c r="E229" s="152" t="s">
        <v>843</v>
      </c>
      <c r="F229" s="158" t="s">
        <v>85</v>
      </c>
      <c r="G229" s="158" t="s">
        <v>181</v>
      </c>
      <c r="H229" s="158" t="s">
        <v>49</v>
      </c>
      <c r="I229" s="158" t="s">
        <v>709</v>
      </c>
      <c r="J229" s="158">
        <v>17.5</v>
      </c>
      <c r="K229" s="158">
        <v>17.5</v>
      </c>
      <c r="L229" s="158"/>
      <c r="M229" s="181" t="s">
        <v>242</v>
      </c>
      <c r="N229" s="158" t="s">
        <v>55</v>
      </c>
      <c r="O229" s="158" t="s">
        <v>55</v>
      </c>
      <c r="P229" s="158" t="s">
        <v>55</v>
      </c>
      <c r="Q229" s="158" t="s">
        <v>55</v>
      </c>
      <c r="R229" s="158" t="s">
        <v>55</v>
      </c>
      <c r="S229" s="158" t="s">
        <v>55</v>
      </c>
      <c r="T229" s="158" t="s">
        <v>55</v>
      </c>
      <c r="U229" t="s">
        <v>54</v>
      </c>
      <c r="V229" s="158" t="s">
        <v>55</v>
      </c>
      <c r="W229" s="158" t="s">
        <v>55</v>
      </c>
      <c r="X229" s="158">
        <v>1.5</v>
      </c>
      <c r="Y229" s="158" t="s">
        <v>55</v>
      </c>
      <c r="Z229" s="158">
        <v>100</v>
      </c>
      <c r="AA229" s="158" t="s">
        <v>56</v>
      </c>
      <c r="AB229" s="158" t="s">
        <v>55</v>
      </c>
      <c r="AC229" s="158" t="s">
        <v>844</v>
      </c>
      <c r="AD229" s="158" t="s">
        <v>55</v>
      </c>
      <c r="AE229" s="158" t="s">
        <v>58</v>
      </c>
      <c r="AF229" s="158" t="s">
        <v>58</v>
      </c>
      <c r="AG229" s="158" t="s">
        <v>845</v>
      </c>
      <c r="AH229" s="158" t="s">
        <v>58</v>
      </c>
      <c r="AI229" s="158" t="s">
        <v>77</v>
      </c>
      <c r="AJ229" s="158" t="s">
        <v>59</v>
      </c>
      <c r="AK229" s="158">
        <v>40</v>
      </c>
      <c r="AL229" s="158">
        <v>40</v>
      </c>
      <c r="AM229" s="158"/>
      <c r="AN229" s="158">
        <v>-35</v>
      </c>
      <c r="AO229" s="158">
        <v>175</v>
      </c>
      <c r="AP229" s="136" t="s">
        <v>846</v>
      </c>
      <c r="AQ229" s="1" t="s">
        <v>847</v>
      </c>
    </row>
    <row r="230" spans="1:47" x14ac:dyDescent="0.25">
      <c r="A230" s="21" t="s">
        <v>42</v>
      </c>
      <c r="B230" s="50" t="s">
        <v>119</v>
      </c>
      <c r="C230" s="71" t="s">
        <v>435</v>
      </c>
      <c r="D230" s="139" t="s">
        <v>436</v>
      </c>
      <c r="E230" s="45" t="s">
        <v>465</v>
      </c>
      <c r="F230" s="158" t="s">
        <v>73</v>
      </c>
      <c r="G230" s="158" t="s">
        <v>181</v>
      </c>
      <c r="H230" s="158" t="s">
        <v>49</v>
      </c>
      <c r="I230" s="158" t="s">
        <v>709</v>
      </c>
      <c r="J230" s="158">
        <v>17.5</v>
      </c>
      <c r="K230" s="158">
        <v>17.5</v>
      </c>
      <c r="L230" s="158"/>
      <c r="M230" s="181" t="s">
        <v>242</v>
      </c>
      <c r="N230" s="158" t="s">
        <v>55</v>
      </c>
      <c r="O230" s="158" t="s">
        <v>55</v>
      </c>
      <c r="P230" s="158" t="s">
        <v>55</v>
      </c>
      <c r="Q230" s="158" t="s">
        <v>55</v>
      </c>
      <c r="R230" s="158" t="s">
        <v>55</v>
      </c>
      <c r="S230" s="158" t="s">
        <v>55</v>
      </c>
      <c r="T230" s="158" t="s">
        <v>55</v>
      </c>
      <c r="U230" t="s">
        <v>54</v>
      </c>
      <c r="V230" s="158" t="s">
        <v>55</v>
      </c>
      <c r="W230" s="158" t="s">
        <v>55</v>
      </c>
      <c r="X230" s="158">
        <v>0.13</v>
      </c>
      <c r="Y230" s="158" t="s">
        <v>55</v>
      </c>
      <c r="Z230" s="158">
        <v>100</v>
      </c>
      <c r="AA230" s="158" t="s">
        <v>56</v>
      </c>
      <c r="AB230" s="158" t="s">
        <v>55</v>
      </c>
      <c r="AC230" s="158" t="s">
        <v>844</v>
      </c>
      <c r="AD230" s="158" t="s">
        <v>55</v>
      </c>
      <c r="AE230" s="158" t="s">
        <v>58</v>
      </c>
      <c r="AF230" s="158" t="s">
        <v>58</v>
      </c>
      <c r="AG230" s="158" t="s">
        <v>845</v>
      </c>
      <c r="AH230" s="158" t="s">
        <v>58</v>
      </c>
      <c r="AI230" s="158" t="s">
        <v>77</v>
      </c>
      <c r="AJ230" s="158" t="s">
        <v>59</v>
      </c>
      <c r="AK230" s="158">
        <v>40</v>
      </c>
      <c r="AL230" s="158">
        <v>40</v>
      </c>
      <c r="AM230" s="158"/>
      <c r="AN230" s="158">
        <v>-35</v>
      </c>
      <c r="AO230" s="158">
        <v>175</v>
      </c>
      <c r="AP230" s="136" t="s">
        <v>846</v>
      </c>
      <c r="AQ230" s="1" t="s">
        <v>847</v>
      </c>
    </row>
    <row r="231" spans="1:47" x14ac:dyDescent="0.25">
      <c r="A231" s="22" t="s">
        <v>80</v>
      </c>
      <c r="B231" s="23" t="s">
        <v>125</v>
      </c>
      <c r="C231" s="144" t="s">
        <v>469</v>
      </c>
      <c r="D231" s="24" t="s">
        <v>470</v>
      </c>
      <c r="E231" s="83" t="s">
        <v>471</v>
      </c>
      <c r="F231" s="158" t="s">
        <v>97</v>
      </c>
      <c r="G231" s="158" t="s">
        <v>181</v>
      </c>
      <c r="H231" s="158" t="s">
        <v>49</v>
      </c>
      <c r="I231" s="158" t="s">
        <v>709</v>
      </c>
      <c r="J231" s="158">
        <v>17.5</v>
      </c>
      <c r="K231" s="158">
        <v>17.5</v>
      </c>
      <c r="L231" s="158"/>
      <c r="M231" s="158" t="s">
        <v>52</v>
      </c>
      <c r="N231" s="158">
        <v>45</v>
      </c>
      <c r="O231" s="158" t="s">
        <v>55</v>
      </c>
      <c r="P231" s="158" t="s">
        <v>53</v>
      </c>
      <c r="Q231" s="158">
        <v>45</v>
      </c>
      <c r="R231" s="158" t="s">
        <v>55</v>
      </c>
      <c r="S231" s="158">
        <v>65</v>
      </c>
      <c r="T231" s="158" t="s">
        <v>55</v>
      </c>
      <c r="U231" t="s">
        <v>54</v>
      </c>
      <c r="V231" s="158">
        <v>65</v>
      </c>
      <c r="W231" s="158" t="s">
        <v>55</v>
      </c>
      <c r="X231" s="158">
        <f>V231/Q231</f>
        <v>1.4444444444444444</v>
      </c>
      <c r="Y231" s="158" t="s">
        <v>55</v>
      </c>
      <c r="Z231" s="158">
        <v>100</v>
      </c>
      <c r="AA231" s="158" t="s">
        <v>56</v>
      </c>
      <c r="AB231" s="158" t="s">
        <v>55</v>
      </c>
      <c r="AC231" s="158" t="s">
        <v>844</v>
      </c>
      <c r="AD231" s="158" t="s">
        <v>55</v>
      </c>
      <c r="AE231" s="158" t="s">
        <v>58</v>
      </c>
      <c r="AF231" s="158" t="s">
        <v>58</v>
      </c>
      <c r="AG231" s="158" t="s">
        <v>845</v>
      </c>
      <c r="AH231" s="158" t="s">
        <v>58</v>
      </c>
      <c r="AI231" s="158" t="s">
        <v>77</v>
      </c>
      <c r="AJ231" s="158" t="s">
        <v>59</v>
      </c>
      <c r="AK231" s="158">
        <v>40</v>
      </c>
      <c r="AL231" s="158">
        <v>40</v>
      </c>
      <c r="AM231" s="158"/>
      <c r="AN231" s="158">
        <v>-35</v>
      </c>
      <c r="AO231" s="158">
        <v>175</v>
      </c>
      <c r="AP231" s="136" t="s">
        <v>846</v>
      </c>
      <c r="AQ231" s="1" t="s">
        <v>847</v>
      </c>
    </row>
    <row r="232" spans="1:47" x14ac:dyDescent="0.25">
      <c r="A232" s="11" t="s">
        <v>109</v>
      </c>
      <c r="B232" s="173" t="s">
        <v>147</v>
      </c>
      <c r="C232" s="163" t="s">
        <v>151</v>
      </c>
      <c r="D232" s="176" t="s">
        <v>152</v>
      </c>
      <c r="E232" s="145" t="s">
        <v>848</v>
      </c>
      <c r="F232" s="158" t="s">
        <v>85</v>
      </c>
      <c r="G232" s="158" t="s">
        <v>181</v>
      </c>
      <c r="H232" s="158" t="s">
        <v>49</v>
      </c>
      <c r="I232" s="158" t="s">
        <v>709</v>
      </c>
      <c r="J232" s="158">
        <v>17.5</v>
      </c>
      <c r="K232" s="158">
        <v>17.5</v>
      </c>
      <c r="L232" s="158"/>
      <c r="M232" s="181" t="s">
        <v>242</v>
      </c>
      <c r="N232" s="158" t="s">
        <v>55</v>
      </c>
      <c r="O232" s="158" t="s">
        <v>55</v>
      </c>
      <c r="P232" s="158" t="s">
        <v>53</v>
      </c>
      <c r="Q232" s="158" t="s">
        <v>55</v>
      </c>
      <c r="R232" s="158" t="s">
        <v>55</v>
      </c>
      <c r="S232" s="158" t="s">
        <v>55</v>
      </c>
      <c r="T232" s="158" t="s">
        <v>55</v>
      </c>
      <c r="U232" t="s">
        <v>54</v>
      </c>
      <c r="V232" s="158" t="s">
        <v>55</v>
      </c>
      <c r="W232" s="158" t="s">
        <v>55</v>
      </c>
      <c r="X232" s="158" t="s">
        <v>55</v>
      </c>
      <c r="Y232" s="158" t="s">
        <v>55</v>
      </c>
      <c r="Z232" s="158">
        <v>100</v>
      </c>
      <c r="AA232" s="158" t="s">
        <v>56</v>
      </c>
      <c r="AB232" s="158" t="s">
        <v>55</v>
      </c>
      <c r="AC232" s="158" t="s">
        <v>844</v>
      </c>
      <c r="AD232" s="158" t="s">
        <v>55</v>
      </c>
      <c r="AE232" s="158" t="s">
        <v>58</v>
      </c>
      <c r="AF232" s="158" t="s">
        <v>58</v>
      </c>
      <c r="AG232" s="158" t="s">
        <v>845</v>
      </c>
      <c r="AH232" s="158" t="s">
        <v>58</v>
      </c>
      <c r="AI232" s="158" t="s">
        <v>77</v>
      </c>
      <c r="AJ232" s="158" t="s">
        <v>59</v>
      </c>
      <c r="AK232" s="158">
        <v>40</v>
      </c>
      <c r="AL232" s="158">
        <v>40</v>
      </c>
      <c r="AM232" s="158"/>
      <c r="AN232" s="158">
        <v>-35</v>
      </c>
      <c r="AO232" s="158">
        <v>175</v>
      </c>
      <c r="AP232" s="136" t="s">
        <v>846</v>
      </c>
      <c r="AQ232" s="1" t="s">
        <v>847</v>
      </c>
      <c r="AR232" s="1"/>
      <c r="AS232" s="1"/>
      <c r="AT232" s="1"/>
      <c r="AU232" s="3"/>
    </row>
    <row r="233" spans="1:47" x14ac:dyDescent="0.25">
      <c r="A233" s="11" t="s">
        <v>109</v>
      </c>
      <c r="B233" s="173" t="s">
        <v>147</v>
      </c>
      <c r="C233" s="163" t="s">
        <v>151</v>
      </c>
      <c r="D233" s="176" t="s">
        <v>152</v>
      </c>
      <c r="E233" s="146" t="s">
        <v>848</v>
      </c>
      <c r="F233" s="158" t="s">
        <v>85</v>
      </c>
      <c r="G233" s="158" t="s">
        <v>181</v>
      </c>
      <c r="H233" s="158" t="s">
        <v>49</v>
      </c>
      <c r="I233" s="158" t="s">
        <v>709</v>
      </c>
      <c r="J233" s="158">
        <v>17.5</v>
      </c>
      <c r="K233" s="158">
        <v>17.5</v>
      </c>
      <c r="L233" s="158"/>
      <c r="M233" s="181" t="s">
        <v>242</v>
      </c>
      <c r="N233" s="158" t="s">
        <v>55</v>
      </c>
      <c r="O233" s="158" t="s">
        <v>55</v>
      </c>
      <c r="P233" s="158" t="s">
        <v>53</v>
      </c>
      <c r="Q233" s="158" t="s">
        <v>55</v>
      </c>
      <c r="R233" s="158" t="s">
        <v>55</v>
      </c>
      <c r="S233" s="158" t="s">
        <v>55</v>
      </c>
      <c r="T233" s="158" t="s">
        <v>55</v>
      </c>
      <c r="U233" t="s">
        <v>54</v>
      </c>
      <c r="V233" s="158" t="s">
        <v>55</v>
      </c>
      <c r="W233" s="158" t="s">
        <v>55</v>
      </c>
      <c r="X233" s="158">
        <v>4.71</v>
      </c>
      <c r="Y233" s="158" t="s">
        <v>55</v>
      </c>
      <c r="Z233" s="158">
        <v>100</v>
      </c>
      <c r="AA233" s="158" t="s">
        <v>56</v>
      </c>
      <c r="AB233" s="158" t="s">
        <v>55</v>
      </c>
      <c r="AC233" s="158" t="s">
        <v>844</v>
      </c>
      <c r="AD233" s="158" t="s">
        <v>55</v>
      </c>
      <c r="AE233" s="158" t="s">
        <v>58</v>
      </c>
      <c r="AF233" s="158" t="s">
        <v>58</v>
      </c>
      <c r="AG233" s="158" t="s">
        <v>845</v>
      </c>
      <c r="AH233" s="158" t="s">
        <v>58</v>
      </c>
      <c r="AI233" s="158" t="s">
        <v>77</v>
      </c>
      <c r="AJ233" s="158" t="s">
        <v>59</v>
      </c>
      <c r="AK233" s="158">
        <v>40</v>
      </c>
      <c r="AL233" s="158">
        <v>40</v>
      </c>
      <c r="AM233" s="158"/>
      <c r="AN233" s="158">
        <v>-35</v>
      </c>
      <c r="AO233" s="158">
        <v>175</v>
      </c>
      <c r="AP233" s="136" t="s">
        <v>846</v>
      </c>
      <c r="AQ233" s="1" t="s">
        <v>847</v>
      </c>
    </row>
    <row r="234" spans="1:47" x14ac:dyDescent="0.25">
      <c r="A234" s="21" t="s">
        <v>42</v>
      </c>
      <c r="B234" s="50" t="s">
        <v>119</v>
      </c>
      <c r="C234" s="72" t="s">
        <v>120</v>
      </c>
      <c r="D234" s="16" t="s">
        <v>161</v>
      </c>
      <c r="E234" s="138" t="s">
        <v>779</v>
      </c>
      <c r="F234" s="158" t="s">
        <v>73</v>
      </c>
      <c r="G234" s="158" t="s">
        <v>48</v>
      </c>
      <c r="H234" s="158" t="s">
        <v>68</v>
      </c>
      <c r="I234" s="158" t="s">
        <v>207</v>
      </c>
      <c r="J234" s="158">
        <v>15</v>
      </c>
      <c r="K234" s="158">
        <v>15</v>
      </c>
      <c r="L234" s="158"/>
      <c r="M234" s="158" t="s">
        <v>52</v>
      </c>
      <c r="N234" s="158">
        <v>10</v>
      </c>
      <c r="O234" s="158" t="s">
        <v>55</v>
      </c>
      <c r="P234" s="158" t="s">
        <v>53</v>
      </c>
      <c r="Q234" s="158">
        <v>10</v>
      </c>
      <c r="R234" s="158" t="s">
        <v>55</v>
      </c>
      <c r="S234" s="158">
        <v>2</v>
      </c>
      <c r="T234" s="158" t="s">
        <v>55</v>
      </c>
      <c r="U234" t="s">
        <v>54</v>
      </c>
      <c r="V234" s="158">
        <v>2</v>
      </c>
      <c r="W234" s="158" t="s">
        <v>55</v>
      </c>
      <c r="X234" s="158">
        <f>V234/Q234</f>
        <v>0.2</v>
      </c>
      <c r="Y234" s="158" t="s">
        <v>55</v>
      </c>
      <c r="Z234" s="158">
        <v>50</v>
      </c>
      <c r="AA234" s="158" t="s">
        <v>849</v>
      </c>
      <c r="AB234" s="158" t="s">
        <v>55</v>
      </c>
      <c r="AC234" s="158" t="s">
        <v>850</v>
      </c>
      <c r="AD234" s="158" t="s">
        <v>55</v>
      </c>
      <c r="AE234" s="158" t="s">
        <v>58</v>
      </c>
      <c r="AF234" s="158" t="s">
        <v>58</v>
      </c>
      <c r="AG234" s="158" t="s">
        <v>59</v>
      </c>
      <c r="AH234" s="158" t="s">
        <v>58</v>
      </c>
      <c r="AI234" s="158" t="s">
        <v>77</v>
      </c>
      <c r="AJ234" s="158" t="s">
        <v>59</v>
      </c>
      <c r="AK234" s="158">
        <v>150</v>
      </c>
      <c r="AL234" s="158">
        <v>150</v>
      </c>
      <c r="AM234" s="158"/>
      <c r="AN234" s="158">
        <v>49</v>
      </c>
      <c r="AO234" s="158">
        <v>-123</v>
      </c>
      <c r="AP234" s="10" t="s">
        <v>851</v>
      </c>
      <c r="AQ234" s="1" t="s">
        <v>852</v>
      </c>
    </row>
    <row r="235" spans="1:47" x14ac:dyDescent="0.25">
      <c r="A235" s="21" t="s">
        <v>42</v>
      </c>
      <c r="B235" s="50" t="s">
        <v>119</v>
      </c>
      <c r="C235" s="72" t="s">
        <v>120</v>
      </c>
      <c r="D235" s="16" t="s">
        <v>161</v>
      </c>
      <c r="E235" s="138" t="s">
        <v>779</v>
      </c>
      <c r="F235" s="158" t="s">
        <v>73</v>
      </c>
      <c r="G235" s="158" t="s">
        <v>853</v>
      </c>
      <c r="H235" s="158" t="s">
        <v>182</v>
      </c>
      <c r="I235" s="158" t="s">
        <v>182</v>
      </c>
      <c r="J235" s="158">
        <v>15</v>
      </c>
      <c r="K235" s="158">
        <v>15</v>
      </c>
      <c r="L235" s="158"/>
      <c r="M235" s="181" t="s">
        <v>419</v>
      </c>
      <c r="N235" s="158" t="s">
        <v>854</v>
      </c>
      <c r="O235" s="158" t="s">
        <v>55</v>
      </c>
      <c r="P235" s="158" t="s">
        <v>855</v>
      </c>
      <c r="Q235" s="158">
        <v>4</v>
      </c>
      <c r="R235" s="158" t="s">
        <v>55</v>
      </c>
      <c r="S235" s="158">
        <v>60</v>
      </c>
      <c r="T235" s="158" t="s">
        <v>55</v>
      </c>
      <c r="U235" t="s">
        <v>54</v>
      </c>
      <c r="V235" s="158">
        <v>60</v>
      </c>
      <c r="W235" s="158" t="s">
        <v>55</v>
      </c>
      <c r="X235" s="158">
        <f>V235/Q235</f>
        <v>15</v>
      </c>
      <c r="Y235" s="158" t="s">
        <v>55</v>
      </c>
      <c r="Z235" s="158">
        <v>60</v>
      </c>
      <c r="AA235" s="158" t="s">
        <v>856</v>
      </c>
      <c r="AB235" s="158" t="s">
        <v>55</v>
      </c>
      <c r="AC235" s="158" t="s">
        <v>857</v>
      </c>
      <c r="AD235" s="158" t="s">
        <v>55</v>
      </c>
      <c r="AE235" s="158" t="s">
        <v>58</v>
      </c>
      <c r="AF235" s="158" t="s">
        <v>58</v>
      </c>
      <c r="AG235" s="158" t="s">
        <v>59</v>
      </c>
      <c r="AH235" s="158" t="s">
        <v>58</v>
      </c>
      <c r="AI235" s="158" t="s">
        <v>77</v>
      </c>
      <c r="AJ235" s="158" t="s">
        <v>59</v>
      </c>
      <c r="AK235" s="158">
        <v>150</v>
      </c>
      <c r="AL235" s="158">
        <v>150</v>
      </c>
      <c r="AM235" s="158"/>
      <c r="AN235" s="158">
        <v>49</v>
      </c>
      <c r="AO235" s="158">
        <v>-123</v>
      </c>
      <c r="AP235" s="4" t="s">
        <v>851</v>
      </c>
      <c r="AQ235" s="1" t="s">
        <v>852</v>
      </c>
    </row>
    <row r="236" spans="1:47" x14ac:dyDescent="0.25">
      <c r="A236" s="159" t="s">
        <v>80</v>
      </c>
      <c r="B236" s="178" t="s">
        <v>167</v>
      </c>
      <c r="C236" s="179" t="s">
        <v>168</v>
      </c>
      <c r="D236" s="180" t="s">
        <v>511</v>
      </c>
      <c r="E236" s="113" t="s">
        <v>512</v>
      </c>
      <c r="F236" s="158" t="s">
        <v>97</v>
      </c>
      <c r="G236" s="158" t="s">
        <v>86</v>
      </c>
      <c r="H236" s="158" t="s">
        <v>49</v>
      </c>
      <c r="I236" s="158" t="s">
        <v>203</v>
      </c>
      <c r="J236" s="158">
        <v>16</v>
      </c>
      <c r="K236" s="158">
        <v>16</v>
      </c>
      <c r="L236" s="158"/>
      <c r="M236" s="158" t="s">
        <v>52</v>
      </c>
      <c r="N236" s="158">
        <v>10</v>
      </c>
      <c r="O236" s="158" t="s">
        <v>55</v>
      </c>
      <c r="P236" s="158" t="s">
        <v>53</v>
      </c>
      <c r="Q236" s="158">
        <f>N236</f>
        <v>10</v>
      </c>
      <c r="R236" s="158" t="str">
        <f>O236</f>
        <v>NA</v>
      </c>
      <c r="S236" s="158">
        <v>30</v>
      </c>
      <c r="T236" s="158" t="s">
        <v>55</v>
      </c>
      <c r="U236" s="158" t="s">
        <v>54</v>
      </c>
      <c r="V236" s="158">
        <f>S236</f>
        <v>30</v>
      </c>
      <c r="W236" s="158" t="str">
        <f>T236</f>
        <v>NA</v>
      </c>
      <c r="X236" s="158">
        <f>V236/Q236</f>
        <v>3</v>
      </c>
      <c r="Y236" s="158" t="s">
        <v>55</v>
      </c>
      <c r="Z236" s="158">
        <v>15</v>
      </c>
      <c r="AA236" s="158" t="s">
        <v>56</v>
      </c>
      <c r="AB236" s="158" t="s">
        <v>55</v>
      </c>
      <c r="AC236" s="158" t="s">
        <v>858</v>
      </c>
      <c r="AD236" s="158" t="s">
        <v>55</v>
      </c>
      <c r="AE236" s="158" t="s">
        <v>58</v>
      </c>
      <c r="AF236" s="158" t="s">
        <v>58</v>
      </c>
      <c r="AG236" s="158" t="s">
        <v>59</v>
      </c>
      <c r="AH236" s="158" t="s">
        <v>60</v>
      </c>
      <c r="AI236" s="4">
        <v>36.200000000000003</v>
      </c>
      <c r="AJ236" s="158" t="s">
        <v>513</v>
      </c>
      <c r="AK236" s="158">
        <v>300</v>
      </c>
      <c r="AL236" s="158">
        <v>300</v>
      </c>
      <c r="AM236" s="158"/>
      <c r="AN236" s="158">
        <v>49</v>
      </c>
      <c r="AO236" s="158">
        <v>-123</v>
      </c>
      <c r="AP236" s="4" t="s">
        <v>859</v>
      </c>
      <c r="AQ236" s="1" t="s">
        <v>515</v>
      </c>
    </row>
    <row r="237" spans="1:47" x14ac:dyDescent="0.25">
      <c r="A237" s="159" t="s">
        <v>80</v>
      </c>
      <c r="B237" s="178" t="s">
        <v>167</v>
      </c>
      <c r="C237" s="179" t="s">
        <v>168</v>
      </c>
      <c r="D237" s="180" t="s">
        <v>511</v>
      </c>
      <c r="E237" s="113" t="s">
        <v>512</v>
      </c>
      <c r="F237" s="158" t="s">
        <v>97</v>
      </c>
      <c r="G237" s="158" t="s">
        <v>86</v>
      </c>
      <c r="H237" s="158" t="s">
        <v>49</v>
      </c>
      <c r="I237" s="158" t="s">
        <v>203</v>
      </c>
      <c r="J237" s="158">
        <v>16</v>
      </c>
      <c r="K237" s="158">
        <v>16</v>
      </c>
      <c r="L237" s="158"/>
      <c r="M237" s="181" t="s">
        <v>242</v>
      </c>
      <c r="N237" s="158" t="s">
        <v>55</v>
      </c>
      <c r="O237" s="158" t="s">
        <v>55</v>
      </c>
      <c r="P237" s="158" t="s">
        <v>53</v>
      </c>
      <c r="Q237" s="158" t="s">
        <v>55</v>
      </c>
      <c r="R237" s="158" t="s">
        <v>55</v>
      </c>
      <c r="S237" s="158" t="s">
        <v>55</v>
      </c>
      <c r="T237" s="158" t="s">
        <v>55</v>
      </c>
      <c r="U237" s="158" t="s">
        <v>54</v>
      </c>
      <c r="V237" s="158" t="s">
        <v>55</v>
      </c>
      <c r="W237" s="158" t="s">
        <v>55</v>
      </c>
      <c r="X237" s="158">
        <v>1</v>
      </c>
      <c r="Y237" s="158" t="s">
        <v>55</v>
      </c>
      <c r="Z237" s="158">
        <v>15</v>
      </c>
      <c r="AA237" s="158" t="s">
        <v>56</v>
      </c>
      <c r="AB237" s="158" t="s">
        <v>55</v>
      </c>
      <c r="AC237" s="158" t="s">
        <v>858</v>
      </c>
      <c r="AD237" s="158" t="s">
        <v>55</v>
      </c>
      <c r="AE237" s="158" t="s">
        <v>58</v>
      </c>
      <c r="AF237" s="158" t="s">
        <v>58</v>
      </c>
      <c r="AG237" s="158" t="s">
        <v>59</v>
      </c>
      <c r="AH237" s="158" t="s">
        <v>60</v>
      </c>
      <c r="AI237" s="4">
        <v>36.200000000000003</v>
      </c>
      <c r="AJ237" s="158" t="s">
        <v>513</v>
      </c>
      <c r="AK237" s="158">
        <v>300</v>
      </c>
      <c r="AL237" s="158">
        <v>300</v>
      </c>
      <c r="AM237" s="158"/>
      <c r="AN237" s="158">
        <v>49</v>
      </c>
      <c r="AO237" s="158">
        <v>-123</v>
      </c>
      <c r="AP237" s="4" t="s">
        <v>859</v>
      </c>
      <c r="AQ237" s="1" t="s">
        <v>515</v>
      </c>
    </row>
    <row r="238" spans="1:47" x14ac:dyDescent="0.25">
      <c r="A238" s="165" t="s">
        <v>42</v>
      </c>
      <c r="B238" s="166" t="s">
        <v>119</v>
      </c>
      <c r="C238" s="177" t="s">
        <v>120</v>
      </c>
      <c r="D238" s="189" t="s">
        <v>161</v>
      </c>
      <c r="E238" s="40" t="s">
        <v>516</v>
      </c>
      <c r="F238" s="158" t="s">
        <v>73</v>
      </c>
      <c r="G238" s="158" t="s">
        <v>860</v>
      </c>
      <c r="H238" s="158" t="s">
        <v>68</v>
      </c>
      <c r="I238" s="158" t="s">
        <v>203</v>
      </c>
      <c r="J238" s="158">
        <v>5</v>
      </c>
      <c r="K238" s="158">
        <v>5</v>
      </c>
      <c r="L238" s="158"/>
      <c r="M238" s="158" t="s">
        <v>52</v>
      </c>
      <c r="N238" s="158">
        <v>6.4</v>
      </c>
      <c r="O238" s="158">
        <v>2</v>
      </c>
      <c r="P238" s="158" t="s">
        <v>53</v>
      </c>
      <c r="Q238" s="4">
        <v>6.4</v>
      </c>
      <c r="R238" s="4">
        <v>2</v>
      </c>
      <c r="S238" s="158">
        <v>0.18099999999999999</v>
      </c>
      <c r="T238" s="158">
        <v>1.7000000000000001E-2</v>
      </c>
      <c r="U238" s="205" t="s">
        <v>420</v>
      </c>
      <c r="V238" s="158">
        <f t="shared" ref="V238:W241" si="43">S238/0.0112</f>
        <v>16.160714285714285</v>
      </c>
      <c r="W238" s="158">
        <f t="shared" si="43"/>
        <v>1.517857142857143</v>
      </c>
      <c r="X238" s="158">
        <f t="shared" ref="X238:X243" si="44">S238/N238</f>
        <v>2.8281249999999997E-2</v>
      </c>
      <c r="Y238" s="158" t="s">
        <v>55</v>
      </c>
      <c r="Z238" s="158">
        <v>40</v>
      </c>
      <c r="AA238" s="158" t="s">
        <v>861</v>
      </c>
      <c r="AB238" s="158" t="s">
        <v>55</v>
      </c>
      <c r="AC238" s="158" t="s">
        <v>862</v>
      </c>
      <c r="AD238" s="158" t="s">
        <v>619</v>
      </c>
      <c r="AE238" s="158" t="s">
        <v>60</v>
      </c>
      <c r="AF238" s="158" t="s">
        <v>55</v>
      </c>
      <c r="AG238" s="158" t="s">
        <v>61</v>
      </c>
      <c r="AH238" s="158" t="s">
        <v>58</v>
      </c>
      <c r="AI238" s="158" t="s">
        <v>77</v>
      </c>
      <c r="AJ238" s="158" t="s">
        <v>59</v>
      </c>
      <c r="AK238" s="158">
        <v>575</v>
      </c>
      <c r="AL238" s="158">
        <v>575</v>
      </c>
      <c r="AM238" s="158"/>
      <c r="AN238" s="158">
        <v>42</v>
      </c>
      <c r="AO238" s="158">
        <v>-70</v>
      </c>
      <c r="AP238" s="158" t="s">
        <v>519</v>
      </c>
      <c r="AQ238" s="1" t="s">
        <v>520</v>
      </c>
    </row>
    <row r="239" spans="1:47" x14ac:dyDescent="0.25">
      <c r="A239" s="165" t="s">
        <v>42</v>
      </c>
      <c r="B239" s="166" t="s">
        <v>119</v>
      </c>
      <c r="C239" s="177" t="s">
        <v>120</v>
      </c>
      <c r="D239" s="189" t="s">
        <v>161</v>
      </c>
      <c r="E239" s="40" t="s">
        <v>516</v>
      </c>
      <c r="F239" s="158" t="s">
        <v>73</v>
      </c>
      <c r="G239" s="158" t="s">
        <v>860</v>
      </c>
      <c r="H239" s="158" t="s">
        <v>68</v>
      </c>
      <c r="I239" s="158" t="s">
        <v>203</v>
      </c>
      <c r="J239" s="158">
        <v>10</v>
      </c>
      <c r="K239" s="158">
        <v>10</v>
      </c>
      <c r="L239" s="158"/>
      <c r="M239" s="158" t="s">
        <v>52</v>
      </c>
      <c r="N239" s="158">
        <v>6.4</v>
      </c>
      <c r="O239" s="158">
        <v>2.9</v>
      </c>
      <c r="P239" s="158" t="s">
        <v>53</v>
      </c>
      <c r="Q239" s="4">
        <v>6.4</v>
      </c>
      <c r="R239" s="4">
        <v>2.9</v>
      </c>
      <c r="S239" s="158">
        <v>0.25600000000000001</v>
      </c>
      <c r="T239" s="158">
        <v>6.3E-2</v>
      </c>
      <c r="U239" s="205" t="s">
        <v>420</v>
      </c>
      <c r="V239" s="158">
        <f t="shared" si="43"/>
        <v>22.857142857142858</v>
      </c>
      <c r="W239" s="158">
        <f t="shared" si="43"/>
        <v>5.625</v>
      </c>
      <c r="X239" s="158">
        <f t="shared" si="44"/>
        <v>0.04</v>
      </c>
      <c r="Y239" s="158" t="s">
        <v>55</v>
      </c>
      <c r="Z239" s="158">
        <v>40</v>
      </c>
      <c r="AA239" s="158" t="s">
        <v>861</v>
      </c>
      <c r="AB239" s="158" t="s">
        <v>55</v>
      </c>
      <c r="AC239" s="158" t="s">
        <v>862</v>
      </c>
      <c r="AD239" s="158" t="s">
        <v>619</v>
      </c>
      <c r="AE239" s="158" t="s">
        <v>60</v>
      </c>
      <c r="AF239" s="158" t="s">
        <v>55</v>
      </c>
      <c r="AG239" s="158" t="s">
        <v>61</v>
      </c>
      <c r="AH239" s="158" t="s">
        <v>58</v>
      </c>
      <c r="AI239" s="158" t="s">
        <v>77</v>
      </c>
      <c r="AJ239" s="158" t="s">
        <v>59</v>
      </c>
      <c r="AK239" s="158">
        <v>575</v>
      </c>
      <c r="AL239" s="158">
        <v>575</v>
      </c>
      <c r="AM239" s="158"/>
      <c r="AN239" s="158">
        <v>42</v>
      </c>
      <c r="AO239" s="158">
        <v>-70</v>
      </c>
      <c r="AP239" s="158" t="s">
        <v>519</v>
      </c>
      <c r="AQ239" s="1" t="s">
        <v>520</v>
      </c>
    </row>
    <row r="240" spans="1:47" x14ac:dyDescent="0.25">
      <c r="A240" s="165" t="s">
        <v>42</v>
      </c>
      <c r="B240" s="166" t="s">
        <v>119</v>
      </c>
      <c r="C240" s="177" t="s">
        <v>120</v>
      </c>
      <c r="D240" s="189" t="s">
        <v>161</v>
      </c>
      <c r="E240" s="40" t="s">
        <v>516</v>
      </c>
      <c r="F240" s="158" t="s">
        <v>73</v>
      </c>
      <c r="G240" s="158" t="s">
        <v>860</v>
      </c>
      <c r="H240" s="158" t="s">
        <v>68</v>
      </c>
      <c r="I240" s="158" t="s">
        <v>203</v>
      </c>
      <c r="J240" s="158">
        <v>15</v>
      </c>
      <c r="K240" s="158">
        <v>15</v>
      </c>
      <c r="L240" s="158"/>
      <c r="M240" s="158" t="s">
        <v>52</v>
      </c>
      <c r="N240" s="158">
        <v>5.8</v>
      </c>
      <c r="O240" s="158">
        <v>1.8</v>
      </c>
      <c r="P240" s="158" t="s">
        <v>53</v>
      </c>
      <c r="Q240" s="4">
        <v>5.8</v>
      </c>
      <c r="R240" s="4">
        <v>1.8</v>
      </c>
      <c r="S240" s="158">
        <v>0.29199999999999998</v>
      </c>
      <c r="T240" s="158">
        <v>2.7E-2</v>
      </c>
      <c r="U240" s="205" t="s">
        <v>420</v>
      </c>
      <c r="V240" s="158">
        <f t="shared" si="43"/>
        <v>26.071428571428569</v>
      </c>
      <c r="W240" s="158">
        <f t="shared" si="43"/>
        <v>2.4107142857142856</v>
      </c>
      <c r="X240" s="158">
        <f t="shared" si="44"/>
        <v>5.0344827586206897E-2</v>
      </c>
      <c r="Y240" s="158" t="s">
        <v>55</v>
      </c>
      <c r="Z240" s="158">
        <v>40</v>
      </c>
      <c r="AA240" s="158" t="s">
        <v>861</v>
      </c>
      <c r="AB240" s="158" t="s">
        <v>55</v>
      </c>
      <c r="AC240" s="158" t="s">
        <v>862</v>
      </c>
      <c r="AD240" s="158" t="s">
        <v>619</v>
      </c>
      <c r="AE240" s="158" t="s">
        <v>60</v>
      </c>
      <c r="AF240" s="158" t="s">
        <v>55</v>
      </c>
      <c r="AG240" s="158" t="s">
        <v>61</v>
      </c>
      <c r="AH240" s="158" t="s">
        <v>58</v>
      </c>
      <c r="AI240" s="158" t="s">
        <v>77</v>
      </c>
      <c r="AJ240" s="158" t="s">
        <v>59</v>
      </c>
      <c r="AK240" s="158">
        <v>0</v>
      </c>
      <c r="AL240" s="158">
        <v>0</v>
      </c>
      <c r="AM240" s="158"/>
      <c r="AN240" s="158">
        <v>42</v>
      </c>
      <c r="AO240" s="158">
        <v>-70</v>
      </c>
      <c r="AP240" s="158" t="s">
        <v>519</v>
      </c>
      <c r="AQ240" s="1" t="s">
        <v>520</v>
      </c>
    </row>
    <row r="241" spans="1:47" x14ac:dyDescent="0.25">
      <c r="A241" s="165" t="s">
        <v>42</v>
      </c>
      <c r="B241" s="166" t="s">
        <v>119</v>
      </c>
      <c r="C241" s="177" t="s">
        <v>120</v>
      </c>
      <c r="D241" s="189" t="s">
        <v>161</v>
      </c>
      <c r="E241" s="40" t="s">
        <v>516</v>
      </c>
      <c r="F241" s="158" t="s">
        <v>73</v>
      </c>
      <c r="G241" s="158" t="s">
        <v>860</v>
      </c>
      <c r="H241" s="158" t="s">
        <v>68</v>
      </c>
      <c r="I241" s="158" t="s">
        <v>203</v>
      </c>
      <c r="J241" s="158">
        <v>15</v>
      </c>
      <c r="K241" s="158">
        <v>15</v>
      </c>
      <c r="L241" s="158"/>
      <c r="M241" s="158" t="s">
        <v>52</v>
      </c>
      <c r="N241" s="158">
        <v>9.6</v>
      </c>
      <c r="O241" s="158">
        <v>2.6</v>
      </c>
      <c r="P241" s="158" t="s">
        <v>53</v>
      </c>
      <c r="Q241" s="4">
        <v>9.6</v>
      </c>
      <c r="R241" s="4">
        <v>2.6</v>
      </c>
      <c r="S241" s="158">
        <v>0.35299999999999998</v>
      </c>
      <c r="T241" s="158">
        <v>3.9E-2</v>
      </c>
      <c r="U241" s="205" t="s">
        <v>420</v>
      </c>
      <c r="V241" s="158">
        <f t="shared" si="43"/>
        <v>31.517857142857142</v>
      </c>
      <c r="W241" s="158">
        <f t="shared" si="43"/>
        <v>3.4821428571428572</v>
      </c>
      <c r="X241" s="158">
        <f t="shared" si="44"/>
        <v>3.6770833333333336E-2</v>
      </c>
      <c r="Y241" s="158" t="s">
        <v>55</v>
      </c>
      <c r="Z241" s="158">
        <v>40</v>
      </c>
      <c r="AA241" s="158" t="s">
        <v>861</v>
      </c>
      <c r="AB241" s="158" t="s">
        <v>55</v>
      </c>
      <c r="AC241" s="158" t="s">
        <v>862</v>
      </c>
      <c r="AD241" s="158" t="s">
        <v>619</v>
      </c>
      <c r="AE241" s="158" t="s">
        <v>60</v>
      </c>
      <c r="AF241" s="158" t="s">
        <v>55</v>
      </c>
      <c r="AG241" s="158" t="s">
        <v>61</v>
      </c>
      <c r="AH241" s="158" t="s">
        <v>58</v>
      </c>
      <c r="AI241" s="158" t="s">
        <v>77</v>
      </c>
      <c r="AJ241" s="158" t="s">
        <v>59</v>
      </c>
      <c r="AK241" s="158">
        <v>575</v>
      </c>
      <c r="AL241" s="158">
        <v>575</v>
      </c>
      <c r="AM241" s="158"/>
      <c r="AN241" s="158">
        <v>42</v>
      </c>
      <c r="AO241" s="158">
        <v>-70</v>
      </c>
      <c r="AP241" s="158" t="s">
        <v>519</v>
      </c>
      <c r="AQ241" s="1" t="s">
        <v>520</v>
      </c>
    </row>
    <row r="242" spans="1:47" x14ac:dyDescent="0.25">
      <c r="A242" s="165" t="s">
        <v>42</v>
      </c>
      <c r="B242" s="182" t="s">
        <v>69</v>
      </c>
      <c r="C242" s="183" t="s">
        <v>178</v>
      </c>
      <c r="D242" s="166" t="s">
        <v>204</v>
      </c>
      <c r="E242" s="42" t="s">
        <v>205</v>
      </c>
      <c r="F242" s="158" t="s">
        <v>73</v>
      </c>
      <c r="G242" s="158" t="s">
        <v>455</v>
      </c>
      <c r="H242" s="158" t="s">
        <v>49</v>
      </c>
      <c r="I242" s="158" t="s">
        <v>203</v>
      </c>
      <c r="J242" s="158">
        <v>16</v>
      </c>
      <c r="K242" s="158">
        <v>16</v>
      </c>
      <c r="L242" s="158"/>
      <c r="M242" s="158" t="s">
        <v>52</v>
      </c>
      <c r="N242" s="158">
        <v>407.2</v>
      </c>
      <c r="O242" s="158" t="s">
        <v>55</v>
      </c>
      <c r="P242" s="158" t="s">
        <v>53</v>
      </c>
      <c r="Q242" s="4">
        <v>407.2</v>
      </c>
      <c r="R242" s="4" t="s">
        <v>55</v>
      </c>
      <c r="S242" s="158">
        <v>135.6</v>
      </c>
      <c r="T242" s="158" t="s">
        <v>55</v>
      </c>
      <c r="U242" s="158" t="s">
        <v>54</v>
      </c>
      <c r="V242" s="158">
        <v>135.6</v>
      </c>
      <c r="W242" s="158" t="s">
        <v>55</v>
      </c>
      <c r="X242" s="158">
        <f t="shared" si="44"/>
        <v>0.3330058939096267</v>
      </c>
      <c r="Y242" s="158" t="s">
        <v>55</v>
      </c>
      <c r="Z242" s="158">
        <v>217.5</v>
      </c>
      <c r="AA242" s="158" t="s">
        <v>56</v>
      </c>
      <c r="AB242" s="158">
        <v>7</v>
      </c>
      <c r="AC242" s="158" t="s">
        <v>863</v>
      </c>
      <c r="AD242" s="158" t="s">
        <v>521</v>
      </c>
      <c r="AE242" s="158" t="s">
        <v>60</v>
      </c>
      <c r="AF242" s="158" t="s">
        <v>55</v>
      </c>
      <c r="AG242" s="158" t="s">
        <v>194</v>
      </c>
      <c r="AH242" s="158" t="s">
        <v>60</v>
      </c>
      <c r="AI242" s="158" t="s">
        <v>864</v>
      </c>
      <c r="AJ242" s="158" t="s">
        <v>174</v>
      </c>
      <c r="AK242" s="158">
        <v>50</v>
      </c>
      <c r="AL242" s="158">
        <v>50</v>
      </c>
      <c r="AM242" s="158"/>
      <c r="AN242" s="158">
        <v>-42</v>
      </c>
      <c r="AO242" s="158">
        <v>-65</v>
      </c>
      <c r="AP242" s="4" t="s">
        <v>523</v>
      </c>
      <c r="AQ242" s="1" t="s">
        <v>524</v>
      </c>
    </row>
    <row r="243" spans="1:47" x14ac:dyDescent="0.25">
      <c r="A243" s="165" t="s">
        <v>42</v>
      </c>
      <c r="B243" s="182" t="s">
        <v>69</v>
      </c>
      <c r="C243" s="183" t="s">
        <v>178</v>
      </c>
      <c r="D243" s="166" t="s">
        <v>204</v>
      </c>
      <c r="E243" s="42" t="s">
        <v>205</v>
      </c>
      <c r="F243" s="158" t="s">
        <v>73</v>
      </c>
      <c r="G243" s="158" t="s">
        <v>455</v>
      </c>
      <c r="H243" s="158" t="s">
        <v>49</v>
      </c>
      <c r="I243" s="158" t="s">
        <v>203</v>
      </c>
      <c r="J243" s="158">
        <v>16</v>
      </c>
      <c r="K243" s="158">
        <v>16</v>
      </c>
      <c r="L243" s="158"/>
      <c r="M243" s="158" t="s">
        <v>52</v>
      </c>
      <c r="N243" s="158">
        <v>476.5</v>
      </c>
      <c r="O243" s="158" t="s">
        <v>55</v>
      </c>
      <c r="P243" s="158" t="s">
        <v>53</v>
      </c>
      <c r="Q243" s="4">
        <v>476.5</v>
      </c>
      <c r="R243" s="4" t="s">
        <v>55</v>
      </c>
      <c r="S243" s="158">
        <v>218.1</v>
      </c>
      <c r="T243" s="158" t="s">
        <v>55</v>
      </c>
      <c r="U243" s="158" t="s">
        <v>54</v>
      </c>
      <c r="V243" s="158">
        <v>218.1</v>
      </c>
      <c r="W243" s="158" t="s">
        <v>55</v>
      </c>
      <c r="X243" s="158">
        <f t="shared" si="44"/>
        <v>0.45771248688352567</v>
      </c>
      <c r="Y243" s="158" t="s">
        <v>55</v>
      </c>
      <c r="Z243" s="158">
        <v>217.5</v>
      </c>
      <c r="AA243" s="158" t="s">
        <v>56</v>
      </c>
      <c r="AB243" s="158">
        <v>7</v>
      </c>
      <c r="AC243" s="158" t="s">
        <v>863</v>
      </c>
      <c r="AD243" s="158" t="s">
        <v>521</v>
      </c>
      <c r="AE243" s="158" t="s">
        <v>60</v>
      </c>
      <c r="AF243" s="158" t="s">
        <v>55</v>
      </c>
      <c r="AG243" s="158" t="s">
        <v>194</v>
      </c>
      <c r="AH243" s="158" t="s">
        <v>60</v>
      </c>
      <c r="AI243" s="158" t="s">
        <v>864</v>
      </c>
      <c r="AJ243" s="158" t="s">
        <v>174</v>
      </c>
      <c r="AK243" s="158">
        <v>50</v>
      </c>
      <c r="AL243" s="158">
        <v>50</v>
      </c>
      <c r="AM243" s="158"/>
      <c r="AN243" s="158">
        <v>-42</v>
      </c>
      <c r="AO243" s="158">
        <v>-65</v>
      </c>
      <c r="AP243" s="4" t="s">
        <v>523</v>
      </c>
      <c r="AQ243" s="1" t="s">
        <v>524</v>
      </c>
    </row>
    <row r="244" spans="1:47" x14ac:dyDescent="0.25">
      <c r="A244" s="158" t="s">
        <v>80</v>
      </c>
      <c r="B244" s="158" t="s">
        <v>525</v>
      </c>
      <c r="C244" s="158" t="s">
        <v>526</v>
      </c>
      <c r="D244" s="158" t="s">
        <v>527</v>
      </c>
      <c r="E244" s="130" t="s">
        <v>528</v>
      </c>
      <c r="F244" s="158" t="s">
        <v>108</v>
      </c>
      <c r="G244" s="158" t="s">
        <v>529</v>
      </c>
      <c r="H244" s="158" t="s">
        <v>68</v>
      </c>
      <c r="I244" s="158" t="s">
        <v>87</v>
      </c>
      <c r="J244" s="158">
        <v>20</v>
      </c>
      <c r="K244" s="158">
        <v>20</v>
      </c>
      <c r="L244" s="158"/>
      <c r="M244" s="181" t="s">
        <v>242</v>
      </c>
      <c r="N244" s="158" t="s">
        <v>55</v>
      </c>
      <c r="O244" s="158" t="s">
        <v>55</v>
      </c>
      <c r="P244" s="158" t="s">
        <v>53</v>
      </c>
      <c r="Q244" s="158" t="s">
        <v>55</v>
      </c>
      <c r="R244" s="158" t="s">
        <v>55</v>
      </c>
      <c r="S244" s="158" t="s">
        <v>55</v>
      </c>
      <c r="T244" s="158" t="s">
        <v>55</v>
      </c>
      <c r="U244" s="158" t="s">
        <v>54</v>
      </c>
      <c r="V244" s="158" t="s">
        <v>55</v>
      </c>
      <c r="W244" s="158" t="s">
        <v>55</v>
      </c>
      <c r="X244" s="158">
        <v>0.12</v>
      </c>
      <c r="Y244" s="158" t="s">
        <v>55</v>
      </c>
      <c r="Z244" s="158">
        <v>200</v>
      </c>
      <c r="AA244" s="158" t="s">
        <v>56</v>
      </c>
      <c r="AB244" s="158">
        <v>6</v>
      </c>
      <c r="AC244" s="158" t="s">
        <v>865</v>
      </c>
      <c r="AD244" s="158" t="s">
        <v>609</v>
      </c>
      <c r="AE244" s="158" t="s">
        <v>58</v>
      </c>
      <c r="AF244" s="158" t="s">
        <v>58</v>
      </c>
      <c r="AG244" s="158" t="s">
        <v>76</v>
      </c>
      <c r="AH244" s="158" t="s">
        <v>58</v>
      </c>
      <c r="AI244" s="158" t="s">
        <v>77</v>
      </c>
      <c r="AJ244" s="158" t="s">
        <v>76</v>
      </c>
      <c r="AK244" s="158">
        <v>30</v>
      </c>
      <c r="AL244" s="158">
        <v>30</v>
      </c>
      <c r="AM244" s="158"/>
      <c r="AN244" s="158">
        <v>37</v>
      </c>
      <c r="AO244" s="158">
        <v>-8</v>
      </c>
      <c r="AP244" s="4" t="s">
        <v>531</v>
      </c>
      <c r="AQ244" s="1" t="s">
        <v>532</v>
      </c>
    </row>
    <row r="245" spans="1:47" x14ac:dyDescent="0.25">
      <c r="A245" s="158" t="s">
        <v>80</v>
      </c>
      <c r="B245" s="158" t="s">
        <v>525</v>
      </c>
      <c r="C245" s="158" t="s">
        <v>526</v>
      </c>
      <c r="D245" s="158" t="s">
        <v>527</v>
      </c>
      <c r="E245" s="130" t="s">
        <v>528</v>
      </c>
      <c r="F245" s="158" t="s">
        <v>108</v>
      </c>
      <c r="G245" s="158" t="s">
        <v>529</v>
      </c>
      <c r="H245" s="158" t="s">
        <v>68</v>
      </c>
      <c r="I245" s="158" t="s">
        <v>87</v>
      </c>
      <c r="J245" s="158">
        <v>20</v>
      </c>
      <c r="K245" s="158">
        <v>20</v>
      </c>
      <c r="L245" s="158"/>
      <c r="M245" s="181" t="s">
        <v>242</v>
      </c>
      <c r="N245" s="158" t="s">
        <v>55</v>
      </c>
      <c r="O245" s="158" t="s">
        <v>55</v>
      </c>
      <c r="P245" s="158" t="s">
        <v>53</v>
      </c>
      <c r="Q245" s="158" t="s">
        <v>55</v>
      </c>
      <c r="R245" s="158" t="s">
        <v>55</v>
      </c>
      <c r="S245" s="158" t="s">
        <v>55</v>
      </c>
      <c r="T245" s="158" t="s">
        <v>55</v>
      </c>
      <c r="U245" s="158" t="s">
        <v>54</v>
      </c>
      <c r="V245" s="158" t="s">
        <v>55</v>
      </c>
      <c r="W245" s="158" t="s">
        <v>55</v>
      </c>
      <c r="X245" s="158">
        <v>0.14000000000000001</v>
      </c>
      <c r="Y245" s="158" t="s">
        <v>55</v>
      </c>
      <c r="Z245" s="158">
        <v>200</v>
      </c>
      <c r="AA245" s="158" t="s">
        <v>56</v>
      </c>
      <c r="AB245" s="158">
        <v>5</v>
      </c>
      <c r="AC245" s="158" t="s">
        <v>530</v>
      </c>
      <c r="AD245" s="158" t="s">
        <v>609</v>
      </c>
      <c r="AE245" s="158" t="s">
        <v>58</v>
      </c>
      <c r="AF245" s="158" t="s">
        <v>58</v>
      </c>
      <c r="AG245" s="158" t="s">
        <v>76</v>
      </c>
      <c r="AH245" s="158" t="s">
        <v>58</v>
      </c>
      <c r="AI245" s="158" t="s">
        <v>77</v>
      </c>
      <c r="AJ245" s="158" t="s">
        <v>76</v>
      </c>
      <c r="AK245" s="158">
        <v>30</v>
      </c>
      <c r="AL245" s="158">
        <v>30</v>
      </c>
      <c r="AM245" s="158"/>
      <c r="AN245" s="158">
        <v>37</v>
      </c>
      <c r="AO245" s="158">
        <v>-8</v>
      </c>
      <c r="AP245" s="4" t="s">
        <v>531</v>
      </c>
      <c r="AQ245" s="1" t="s">
        <v>532</v>
      </c>
    </row>
    <row r="246" spans="1:47" x14ac:dyDescent="0.25">
      <c r="A246" s="159" t="s">
        <v>80</v>
      </c>
      <c r="B246" s="178" t="s">
        <v>167</v>
      </c>
      <c r="C246" s="179" t="s">
        <v>168</v>
      </c>
      <c r="D246" s="216" t="s">
        <v>866</v>
      </c>
      <c r="E246" s="84" t="s">
        <v>867</v>
      </c>
      <c r="F246" s="158" t="s">
        <v>97</v>
      </c>
      <c r="G246" s="158" t="s">
        <v>683</v>
      </c>
      <c r="H246" s="158" t="s">
        <v>182</v>
      </c>
      <c r="I246" s="158" t="s">
        <v>182</v>
      </c>
      <c r="J246" s="158">
        <v>27</v>
      </c>
      <c r="K246" s="158">
        <v>27</v>
      </c>
      <c r="L246" s="158"/>
      <c r="M246" s="158" t="s">
        <v>52</v>
      </c>
      <c r="N246" s="158">
        <v>40</v>
      </c>
      <c r="O246" s="158" t="s">
        <v>55</v>
      </c>
      <c r="P246" s="158" t="s">
        <v>53</v>
      </c>
      <c r="Q246" s="158">
        <f>N246</f>
        <v>40</v>
      </c>
      <c r="R246" s="158" t="str">
        <f>O246</f>
        <v>NA</v>
      </c>
      <c r="S246" s="158">
        <v>68</v>
      </c>
      <c r="T246" s="158" t="s">
        <v>55</v>
      </c>
      <c r="U246" s="158" t="s">
        <v>54</v>
      </c>
      <c r="V246" s="158">
        <f>S246</f>
        <v>68</v>
      </c>
      <c r="W246" s="158" t="str">
        <f>T246</f>
        <v>NA</v>
      </c>
      <c r="X246" s="158">
        <f>V246/Q246</f>
        <v>1.7</v>
      </c>
      <c r="Y246" s="158" t="s">
        <v>55</v>
      </c>
      <c r="Z246" s="158">
        <v>200</v>
      </c>
      <c r="AA246" s="158" t="s">
        <v>56</v>
      </c>
      <c r="AB246" s="158">
        <v>3</v>
      </c>
      <c r="AC246" s="158" t="s">
        <v>868</v>
      </c>
      <c r="AD246" s="158" t="s">
        <v>55</v>
      </c>
      <c r="AE246" s="158" t="s">
        <v>58</v>
      </c>
      <c r="AF246" s="158" t="s">
        <v>58</v>
      </c>
      <c r="AG246" s="158" t="s">
        <v>76</v>
      </c>
      <c r="AH246" s="158" t="s">
        <v>58</v>
      </c>
      <c r="AI246" s="158" t="s">
        <v>77</v>
      </c>
      <c r="AJ246" s="158" t="s">
        <v>869</v>
      </c>
      <c r="AK246" s="158">
        <v>80</v>
      </c>
      <c r="AL246" s="158">
        <v>80</v>
      </c>
      <c r="AM246" s="158"/>
      <c r="AN246" s="158">
        <v>34</v>
      </c>
      <c r="AO246" s="158">
        <v>-77</v>
      </c>
      <c r="AP246" s="4" t="s">
        <v>870</v>
      </c>
      <c r="AQ246" s="1" t="s">
        <v>871</v>
      </c>
    </row>
    <row r="247" spans="1:47" x14ac:dyDescent="0.25">
      <c r="A247" s="172" t="s">
        <v>109</v>
      </c>
      <c r="B247" s="192" t="s">
        <v>872</v>
      </c>
      <c r="C247" s="217" t="s">
        <v>873</v>
      </c>
      <c r="D247" s="218" t="s">
        <v>874</v>
      </c>
      <c r="E247" s="128" t="s">
        <v>875</v>
      </c>
      <c r="F247" s="158" t="s">
        <v>108</v>
      </c>
      <c r="G247" s="158" t="s">
        <v>455</v>
      </c>
      <c r="H247" s="158" t="s">
        <v>68</v>
      </c>
      <c r="I247" s="158" t="s">
        <v>87</v>
      </c>
      <c r="J247" s="158">
        <v>2</v>
      </c>
      <c r="K247" s="158">
        <v>2</v>
      </c>
      <c r="L247" s="158"/>
      <c r="M247" s="158" t="s">
        <v>52</v>
      </c>
      <c r="N247" s="158">
        <v>267</v>
      </c>
      <c r="O247" s="158" t="s">
        <v>55</v>
      </c>
      <c r="P247" s="190" t="s">
        <v>261</v>
      </c>
      <c r="Q247" s="4">
        <f t="shared" ref="Q247:Q272" si="45">N247/14.0067</f>
        <v>19.062305896463833</v>
      </c>
      <c r="R247" s="4" t="s">
        <v>55</v>
      </c>
      <c r="S247" s="158">
        <v>1613</v>
      </c>
      <c r="T247" s="158" t="s">
        <v>55</v>
      </c>
      <c r="U247" s="173" t="s">
        <v>232</v>
      </c>
      <c r="V247" s="158">
        <f t="shared" ref="V247:V272" si="46">S247/14.0067</f>
        <v>115.15917382395567</v>
      </c>
      <c r="W247" s="158" t="s">
        <v>55</v>
      </c>
      <c r="X247" s="158">
        <f t="shared" ref="X247:X272" si="47">S247/N247</f>
        <v>6.0411985018726595</v>
      </c>
      <c r="Y247" s="158" t="s">
        <v>55</v>
      </c>
      <c r="Z247" s="158">
        <v>100</v>
      </c>
      <c r="AA247" s="158" t="s">
        <v>56</v>
      </c>
      <c r="AB247" s="158">
        <v>4</v>
      </c>
      <c r="AC247" s="158" t="s">
        <v>876</v>
      </c>
      <c r="AD247" s="158" t="s">
        <v>609</v>
      </c>
      <c r="AE247" s="158" t="s">
        <v>58</v>
      </c>
      <c r="AF247" s="158" t="s">
        <v>58</v>
      </c>
      <c r="AG247" s="158" t="s">
        <v>59</v>
      </c>
      <c r="AH247" s="158" t="s">
        <v>60</v>
      </c>
      <c r="AI247" s="158" t="s">
        <v>553</v>
      </c>
      <c r="AJ247" s="158" t="s">
        <v>174</v>
      </c>
      <c r="AK247" s="158" t="s">
        <v>55</v>
      </c>
      <c r="AL247" s="158" t="s">
        <v>55</v>
      </c>
      <c r="AM247" s="158"/>
      <c r="AN247" s="158">
        <v>60</v>
      </c>
      <c r="AO247" s="158">
        <v>18</v>
      </c>
      <c r="AP247" s="158" t="s">
        <v>877</v>
      </c>
      <c r="AQ247" s="1" t="s">
        <v>555</v>
      </c>
    </row>
    <row r="248" spans="1:47" x14ac:dyDescent="0.25">
      <c r="A248" s="159" t="s">
        <v>80</v>
      </c>
      <c r="B248" s="162" t="s">
        <v>93</v>
      </c>
      <c r="C248" s="170" t="s">
        <v>98</v>
      </c>
      <c r="D248" s="199" t="s">
        <v>99</v>
      </c>
      <c r="E248" s="48" t="s">
        <v>556</v>
      </c>
      <c r="F248" s="158" t="s">
        <v>97</v>
      </c>
      <c r="G248" s="158" t="s">
        <v>455</v>
      </c>
      <c r="H248" s="158" t="s">
        <v>68</v>
      </c>
      <c r="I248" s="158" t="s">
        <v>191</v>
      </c>
      <c r="J248" s="158">
        <v>8</v>
      </c>
      <c r="K248" s="158">
        <v>8</v>
      </c>
      <c r="L248" s="158"/>
      <c r="M248" s="158" t="s">
        <v>52</v>
      </c>
      <c r="N248" s="158">
        <v>53.2</v>
      </c>
      <c r="O248" s="158" t="s">
        <v>55</v>
      </c>
      <c r="P248" s="190" t="s">
        <v>261</v>
      </c>
      <c r="Q248" s="4">
        <f t="shared" si="45"/>
        <v>3.798182298471446</v>
      </c>
      <c r="R248" s="4" t="s">
        <v>55</v>
      </c>
      <c r="S248" s="158">
        <v>600</v>
      </c>
      <c r="T248" s="158" t="s">
        <v>55</v>
      </c>
      <c r="U248" s="173" t="s">
        <v>232</v>
      </c>
      <c r="V248" s="158">
        <f t="shared" si="46"/>
        <v>42.83664246396367</v>
      </c>
      <c r="W248" s="158" t="s">
        <v>55</v>
      </c>
      <c r="X248" s="158">
        <f t="shared" si="47"/>
        <v>11.278195488721805</v>
      </c>
      <c r="Y248" s="158" t="s">
        <v>55</v>
      </c>
      <c r="Z248" s="158">
        <v>100</v>
      </c>
      <c r="AA248" s="158" t="s">
        <v>56</v>
      </c>
      <c r="AB248" s="158">
        <v>4</v>
      </c>
      <c r="AC248" s="158" t="s">
        <v>876</v>
      </c>
      <c r="AD248" s="158" t="s">
        <v>609</v>
      </c>
      <c r="AE248" s="158" t="s">
        <v>58</v>
      </c>
      <c r="AF248" s="158" t="s">
        <v>58</v>
      </c>
      <c r="AG248" s="158" t="s">
        <v>59</v>
      </c>
      <c r="AH248" s="158" t="s">
        <v>60</v>
      </c>
      <c r="AI248" s="158" t="s">
        <v>553</v>
      </c>
      <c r="AJ248" s="158" t="s">
        <v>174</v>
      </c>
      <c r="AK248" s="158" t="s">
        <v>77</v>
      </c>
      <c r="AL248" s="158" t="s">
        <v>55</v>
      </c>
      <c r="AM248" s="158"/>
      <c r="AN248" s="158">
        <v>60</v>
      </c>
      <c r="AO248" s="158">
        <v>18</v>
      </c>
      <c r="AP248" s="158" t="s">
        <v>877</v>
      </c>
      <c r="AQ248" s="1" t="s">
        <v>555</v>
      </c>
    </row>
    <row r="249" spans="1:47" x14ac:dyDescent="0.25">
      <c r="A249" s="159" t="s">
        <v>80</v>
      </c>
      <c r="B249" s="162" t="s">
        <v>93</v>
      </c>
      <c r="C249" s="170" t="s">
        <v>98</v>
      </c>
      <c r="D249" s="199" t="s">
        <v>99</v>
      </c>
      <c r="E249" s="48" t="s">
        <v>556</v>
      </c>
      <c r="F249" s="158" t="s">
        <v>97</v>
      </c>
      <c r="G249" s="158" t="s">
        <v>455</v>
      </c>
      <c r="H249" s="158" t="s">
        <v>68</v>
      </c>
      <c r="I249" s="158" t="s">
        <v>203</v>
      </c>
      <c r="J249" s="158">
        <v>15</v>
      </c>
      <c r="K249" s="158">
        <v>15</v>
      </c>
      <c r="L249" s="158"/>
      <c r="M249" s="158" t="s">
        <v>52</v>
      </c>
      <c r="N249" s="158">
        <v>126</v>
      </c>
      <c r="O249" s="158" t="s">
        <v>55</v>
      </c>
      <c r="P249" s="190" t="s">
        <v>261</v>
      </c>
      <c r="Q249" s="4">
        <f t="shared" si="45"/>
        <v>8.9956949174323722</v>
      </c>
      <c r="R249" s="4" t="s">
        <v>55</v>
      </c>
      <c r="S249" s="158">
        <v>2690</v>
      </c>
      <c r="T249" s="158" t="s">
        <v>55</v>
      </c>
      <c r="U249" s="173" t="s">
        <v>232</v>
      </c>
      <c r="V249" s="158">
        <f t="shared" si="46"/>
        <v>192.05094704677046</v>
      </c>
      <c r="W249" s="158" t="s">
        <v>55</v>
      </c>
      <c r="X249" s="158">
        <f t="shared" si="47"/>
        <v>21.349206349206348</v>
      </c>
      <c r="Y249" s="158" t="s">
        <v>55</v>
      </c>
      <c r="Z249" s="158">
        <v>100</v>
      </c>
      <c r="AA249" s="158" t="s">
        <v>56</v>
      </c>
      <c r="AB249" s="158">
        <v>4</v>
      </c>
      <c r="AC249" s="158" t="s">
        <v>876</v>
      </c>
      <c r="AD249" s="158" t="s">
        <v>609</v>
      </c>
      <c r="AE249" s="158" t="s">
        <v>58</v>
      </c>
      <c r="AF249" s="158" t="s">
        <v>58</v>
      </c>
      <c r="AG249" s="158" t="s">
        <v>59</v>
      </c>
      <c r="AH249" s="158" t="s">
        <v>60</v>
      </c>
      <c r="AI249" s="158" t="s">
        <v>553</v>
      </c>
      <c r="AJ249" s="158" t="s">
        <v>174</v>
      </c>
      <c r="AK249" s="158" t="s">
        <v>77</v>
      </c>
      <c r="AL249" s="158" t="s">
        <v>55</v>
      </c>
      <c r="AM249" s="158"/>
      <c r="AN249" s="158">
        <v>60</v>
      </c>
      <c r="AO249" s="158">
        <v>18</v>
      </c>
      <c r="AP249" s="158" t="s">
        <v>877</v>
      </c>
      <c r="AQ249" s="1" t="s">
        <v>555</v>
      </c>
      <c r="AR249" s="1"/>
      <c r="AS249" s="1"/>
      <c r="AT249" s="1"/>
      <c r="AU249" s="3"/>
    </row>
    <row r="250" spans="1:47" x14ac:dyDescent="0.25">
      <c r="A250" s="159" t="s">
        <v>80</v>
      </c>
      <c r="B250" s="162" t="s">
        <v>93</v>
      </c>
      <c r="C250" s="170" t="s">
        <v>98</v>
      </c>
      <c r="D250" s="199" t="s">
        <v>99</v>
      </c>
      <c r="E250" s="48" t="s">
        <v>556</v>
      </c>
      <c r="F250" s="158" t="s">
        <v>97</v>
      </c>
      <c r="G250" s="158" t="s">
        <v>455</v>
      </c>
      <c r="H250" s="158" t="s">
        <v>68</v>
      </c>
      <c r="I250" s="158" t="s">
        <v>87</v>
      </c>
      <c r="J250" s="158">
        <v>9</v>
      </c>
      <c r="K250" s="158">
        <v>9</v>
      </c>
      <c r="L250" s="158"/>
      <c r="M250" s="158" t="s">
        <v>52</v>
      </c>
      <c r="N250" s="158">
        <v>532</v>
      </c>
      <c r="O250" s="158" t="s">
        <v>55</v>
      </c>
      <c r="P250" s="190" t="s">
        <v>261</v>
      </c>
      <c r="Q250" s="4">
        <f t="shared" si="45"/>
        <v>37.981822984714455</v>
      </c>
      <c r="R250" s="4" t="s">
        <v>55</v>
      </c>
      <c r="S250" s="158">
        <v>2734</v>
      </c>
      <c r="T250" s="158" t="s">
        <v>55</v>
      </c>
      <c r="U250" s="173" t="s">
        <v>232</v>
      </c>
      <c r="V250" s="158">
        <f t="shared" si="46"/>
        <v>195.19230082746114</v>
      </c>
      <c r="W250" s="158" t="s">
        <v>55</v>
      </c>
      <c r="X250" s="158">
        <f t="shared" si="47"/>
        <v>5.1390977443609023</v>
      </c>
      <c r="Y250" s="158" t="s">
        <v>55</v>
      </c>
      <c r="Z250" s="158">
        <v>100</v>
      </c>
      <c r="AA250" s="158" t="s">
        <v>56</v>
      </c>
      <c r="AB250" s="158">
        <v>4</v>
      </c>
      <c r="AC250" s="158" t="s">
        <v>876</v>
      </c>
      <c r="AD250" s="158" t="s">
        <v>609</v>
      </c>
      <c r="AE250" s="158" t="s">
        <v>58</v>
      </c>
      <c r="AF250" s="158" t="s">
        <v>58</v>
      </c>
      <c r="AG250" s="158" t="s">
        <v>59</v>
      </c>
      <c r="AH250" s="158" t="s">
        <v>60</v>
      </c>
      <c r="AI250" s="158" t="s">
        <v>553</v>
      </c>
      <c r="AJ250" s="158" t="s">
        <v>174</v>
      </c>
      <c r="AK250" s="158" t="s">
        <v>77</v>
      </c>
      <c r="AL250" s="158" t="s">
        <v>55</v>
      </c>
      <c r="AM250" s="158"/>
      <c r="AN250" s="158">
        <v>60</v>
      </c>
      <c r="AO250" s="158">
        <v>18</v>
      </c>
      <c r="AP250" s="158" t="s">
        <v>877</v>
      </c>
      <c r="AQ250" s="1" t="s">
        <v>555</v>
      </c>
    </row>
    <row r="251" spans="1:47" x14ac:dyDescent="0.25">
      <c r="A251" s="159" t="s">
        <v>80</v>
      </c>
      <c r="B251" s="162" t="s">
        <v>93</v>
      </c>
      <c r="C251" s="169" t="s">
        <v>103</v>
      </c>
      <c r="D251" s="162" t="s">
        <v>557</v>
      </c>
      <c r="E251" s="85" t="s">
        <v>558</v>
      </c>
      <c r="F251" s="158" t="s">
        <v>97</v>
      </c>
      <c r="G251" s="158" t="s">
        <v>455</v>
      </c>
      <c r="H251" s="158" t="s">
        <v>49</v>
      </c>
      <c r="I251" s="158" t="s">
        <v>87</v>
      </c>
      <c r="J251" s="158">
        <v>4</v>
      </c>
      <c r="K251" s="158">
        <v>4</v>
      </c>
      <c r="L251" s="158"/>
      <c r="M251" s="158" t="s">
        <v>52</v>
      </c>
      <c r="N251" s="158">
        <v>334</v>
      </c>
      <c r="O251" s="158" t="s">
        <v>55</v>
      </c>
      <c r="P251" s="190" t="s">
        <v>261</v>
      </c>
      <c r="Q251" s="4">
        <f t="shared" si="45"/>
        <v>23.845730971606447</v>
      </c>
      <c r="R251" s="4" t="s">
        <v>55</v>
      </c>
      <c r="S251" s="158">
        <v>533</v>
      </c>
      <c r="T251" s="158" t="s">
        <v>55</v>
      </c>
      <c r="U251" s="173" t="s">
        <v>232</v>
      </c>
      <c r="V251" s="158">
        <f t="shared" si="46"/>
        <v>38.053217388821061</v>
      </c>
      <c r="W251" s="158" t="s">
        <v>55</v>
      </c>
      <c r="X251" s="158">
        <f t="shared" si="47"/>
        <v>1.595808383233533</v>
      </c>
      <c r="Y251" s="158" t="s">
        <v>55</v>
      </c>
      <c r="Z251" s="158">
        <v>100</v>
      </c>
      <c r="AA251" s="158" t="s">
        <v>56</v>
      </c>
      <c r="AB251" s="158">
        <v>4</v>
      </c>
      <c r="AC251" s="158" t="s">
        <v>876</v>
      </c>
      <c r="AD251" s="158" t="s">
        <v>609</v>
      </c>
      <c r="AE251" s="158" t="s">
        <v>58</v>
      </c>
      <c r="AF251" s="158" t="s">
        <v>58</v>
      </c>
      <c r="AG251" s="158" t="s">
        <v>59</v>
      </c>
      <c r="AH251" s="158" t="s">
        <v>60</v>
      </c>
      <c r="AI251" s="158" t="s">
        <v>553</v>
      </c>
      <c r="AJ251" s="158" t="s">
        <v>174</v>
      </c>
      <c r="AK251" s="158" t="s">
        <v>77</v>
      </c>
      <c r="AL251" s="158" t="s">
        <v>55</v>
      </c>
      <c r="AM251" s="158"/>
      <c r="AN251" s="158">
        <v>60</v>
      </c>
      <c r="AO251" s="158">
        <v>18</v>
      </c>
      <c r="AP251" s="158" t="s">
        <v>877</v>
      </c>
      <c r="AQ251" s="1" t="s">
        <v>555</v>
      </c>
    </row>
    <row r="252" spans="1:47" x14ac:dyDescent="0.25">
      <c r="A252" s="172" t="s">
        <v>109</v>
      </c>
      <c r="B252" s="190" t="s">
        <v>110</v>
      </c>
      <c r="C252" s="163" t="s">
        <v>111</v>
      </c>
      <c r="D252" s="191" t="s">
        <v>112</v>
      </c>
      <c r="E252" s="100" t="s">
        <v>559</v>
      </c>
      <c r="F252" s="158" t="s">
        <v>108</v>
      </c>
      <c r="G252" s="158" t="s">
        <v>455</v>
      </c>
      <c r="H252" s="158" t="s">
        <v>68</v>
      </c>
      <c r="I252" s="158" t="s">
        <v>203</v>
      </c>
      <c r="J252" s="158">
        <v>15</v>
      </c>
      <c r="K252" s="158">
        <v>15</v>
      </c>
      <c r="L252" s="158"/>
      <c r="M252" s="158" t="s">
        <v>52</v>
      </c>
      <c r="N252" s="158">
        <v>730</v>
      </c>
      <c r="O252" s="158" t="s">
        <v>55</v>
      </c>
      <c r="P252" s="190" t="s">
        <v>261</v>
      </c>
      <c r="Q252" s="4">
        <f t="shared" si="45"/>
        <v>52.117914997822467</v>
      </c>
      <c r="R252" s="4" t="s">
        <v>55</v>
      </c>
      <c r="S252" s="158">
        <v>4190</v>
      </c>
      <c r="T252" s="158" t="s">
        <v>55</v>
      </c>
      <c r="U252" s="173" t="s">
        <v>232</v>
      </c>
      <c r="V252" s="158">
        <f t="shared" si="46"/>
        <v>299.14255320667968</v>
      </c>
      <c r="W252" s="158" t="s">
        <v>55</v>
      </c>
      <c r="X252" s="158">
        <f t="shared" si="47"/>
        <v>5.7397260273972606</v>
      </c>
      <c r="Y252" s="158" t="s">
        <v>55</v>
      </c>
      <c r="Z252" s="158">
        <v>100</v>
      </c>
      <c r="AA252" s="158" t="s">
        <v>56</v>
      </c>
      <c r="AB252" s="158">
        <v>4</v>
      </c>
      <c r="AC252" s="158" t="s">
        <v>876</v>
      </c>
      <c r="AD252" s="158" t="s">
        <v>609</v>
      </c>
      <c r="AE252" s="158" t="s">
        <v>58</v>
      </c>
      <c r="AF252" s="158" t="s">
        <v>58</v>
      </c>
      <c r="AG252" s="158" t="s">
        <v>59</v>
      </c>
      <c r="AH252" s="158" t="s">
        <v>60</v>
      </c>
      <c r="AI252" s="158" t="s">
        <v>553</v>
      </c>
      <c r="AJ252" s="158" t="s">
        <v>174</v>
      </c>
      <c r="AK252" s="158" t="s">
        <v>77</v>
      </c>
      <c r="AL252" s="158" t="s">
        <v>55</v>
      </c>
      <c r="AM252" s="158"/>
      <c r="AN252" s="158">
        <v>60</v>
      </c>
      <c r="AO252" s="158">
        <v>18</v>
      </c>
      <c r="AP252" s="158" t="s">
        <v>877</v>
      </c>
      <c r="AQ252" s="1" t="s">
        <v>555</v>
      </c>
    </row>
    <row r="253" spans="1:47" x14ac:dyDescent="0.25">
      <c r="A253" s="172" t="s">
        <v>109</v>
      </c>
      <c r="B253" s="190" t="s">
        <v>110</v>
      </c>
      <c r="C253" s="163" t="s">
        <v>111</v>
      </c>
      <c r="D253" s="191" t="s">
        <v>112</v>
      </c>
      <c r="E253" s="100" t="s">
        <v>559</v>
      </c>
      <c r="F253" s="158" t="s">
        <v>108</v>
      </c>
      <c r="G253" s="158" t="s">
        <v>455</v>
      </c>
      <c r="H253" s="158" t="s">
        <v>68</v>
      </c>
      <c r="I253" s="158" t="s">
        <v>191</v>
      </c>
      <c r="J253" s="158">
        <v>12</v>
      </c>
      <c r="K253" s="158">
        <v>12</v>
      </c>
      <c r="L253" s="158"/>
      <c r="M253" s="158" t="s">
        <v>52</v>
      </c>
      <c r="N253" s="158">
        <v>185</v>
      </c>
      <c r="O253" s="158" t="s">
        <v>55</v>
      </c>
      <c r="P253" s="190" t="s">
        <v>261</v>
      </c>
      <c r="Q253" s="4">
        <f t="shared" si="45"/>
        <v>13.207964759722133</v>
      </c>
      <c r="R253" s="4" t="s">
        <v>55</v>
      </c>
      <c r="S253" s="158">
        <v>4989</v>
      </c>
      <c r="T253" s="158" t="s">
        <v>55</v>
      </c>
      <c r="U253" s="173" t="s">
        <v>232</v>
      </c>
      <c r="V253" s="158">
        <f t="shared" si="46"/>
        <v>356.18668208785795</v>
      </c>
      <c r="W253" s="158" t="s">
        <v>55</v>
      </c>
      <c r="X253" s="158">
        <f t="shared" si="47"/>
        <v>26.967567567567567</v>
      </c>
      <c r="Y253" s="158" t="s">
        <v>55</v>
      </c>
      <c r="Z253" s="158">
        <v>100</v>
      </c>
      <c r="AA253" s="158" t="s">
        <v>56</v>
      </c>
      <c r="AB253" s="158">
        <v>4</v>
      </c>
      <c r="AC253" s="158" t="s">
        <v>876</v>
      </c>
      <c r="AD253" s="158" t="s">
        <v>609</v>
      </c>
      <c r="AE253" s="158" t="s">
        <v>58</v>
      </c>
      <c r="AF253" s="158" t="s">
        <v>58</v>
      </c>
      <c r="AG253" s="158" t="s">
        <v>59</v>
      </c>
      <c r="AH253" s="158" t="s">
        <v>60</v>
      </c>
      <c r="AI253" s="158" t="s">
        <v>553</v>
      </c>
      <c r="AJ253" s="158" t="s">
        <v>174</v>
      </c>
      <c r="AK253" s="158" t="s">
        <v>77</v>
      </c>
      <c r="AL253" s="158" t="s">
        <v>55</v>
      </c>
      <c r="AM253" s="158"/>
      <c r="AN253" s="158">
        <v>60</v>
      </c>
      <c r="AO253" s="158">
        <v>18</v>
      </c>
      <c r="AP253" s="158" t="s">
        <v>877</v>
      </c>
      <c r="AQ253" s="1" t="s">
        <v>555</v>
      </c>
    </row>
    <row r="254" spans="1:47" x14ac:dyDescent="0.25">
      <c r="A254" s="165" t="s">
        <v>42</v>
      </c>
      <c r="B254" s="181" t="s">
        <v>157</v>
      </c>
      <c r="C254" s="194" t="s">
        <v>560</v>
      </c>
      <c r="D254" s="185" t="s">
        <v>561</v>
      </c>
      <c r="E254" s="38" t="s">
        <v>562</v>
      </c>
      <c r="F254" s="158" t="s">
        <v>108</v>
      </c>
      <c r="G254" s="158" t="s">
        <v>181</v>
      </c>
      <c r="H254" s="158" t="s">
        <v>68</v>
      </c>
      <c r="I254" s="158" t="s">
        <v>87</v>
      </c>
      <c r="J254" s="158">
        <v>8</v>
      </c>
      <c r="K254" s="158">
        <v>8</v>
      </c>
      <c r="L254" s="158"/>
      <c r="M254" s="158" t="s">
        <v>52</v>
      </c>
      <c r="N254" s="158">
        <v>31.5</v>
      </c>
      <c r="O254" s="158" t="s">
        <v>55</v>
      </c>
      <c r="P254" s="190" t="s">
        <v>261</v>
      </c>
      <c r="Q254" s="4">
        <f t="shared" si="45"/>
        <v>2.248923729358093</v>
      </c>
      <c r="R254" s="4" t="s">
        <v>55</v>
      </c>
      <c r="S254" s="158">
        <v>454</v>
      </c>
      <c r="T254" s="158" t="s">
        <v>55</v>
      </c>
      <c r="U254" s="173" t="s">
        <v>232</v>
      </c>
      <c r="V254" s="158">
        <f t="shared" si="46"/>
        <v>32.413059464399183</v>
      </c>
      <c r="W254" s="158" t="s">
        <v>55</v>
      </c>
      <c r="X254" s="158">
        <f t="shared" si="47"/>
        <v>14.412698412698413</v>
      </c>
      <c r="Y254" s="158" t="s">
        <v>55</v>
      </c>
      <c r="Z254" s="158">
        <v>100</v>
      </c>
      <c r="AA254" s="158" t="s">
        <v>56</v>
      </c>
      <c r="AB254" s="158">
        <v>4</v>
      </c>
      <c r="AC254" s="158" t="s">
        <v>876</v>
      </c>
      <c r="AD254" s="158" t="s">
        <v>609</v>
      </c>
      <c r="AE254" s="158" t="s">
        <v>58</v>
      </c>
      <c r="AF254" s="158" t="s">
        <v>58</v>
      </c>
      <c r="AG254" s="158" t="s">
        <v>59</v>
      </c>
      <c r="AH254" s="158" t="s">
        <v>60</v>
      </c>
      <c r="AI254" s="158" t="s">
        <v>553</v>
      </c>
      <c r="AJ254" s="158" t="s">
        <v>174</v>
      </c>
      <c r="AK254" s="158" t="s">
        <v>77</v>
      </c>
      <c r="AL254" s="158" t="s">
        <v>55</v>
      </c>
      <c r="AM254" s="158"/>
      <c r="AN254" s="158">
        <v>60</v>
      </c>
      <c r="AO254" s="158">
        <v>18</v>
      </c>
      <c r="AP254" s="158" t="s">
        <v>877</v>
      </c>
      <c r="AQ254" s="1" t="s">
        <v>555</v>
      </c>
    </row>
    <row r="255" spans="1:47" x14ac:dyDescent="0.25">
      <c r="A255" s="165" t="s">
        <v>42</v>
      </c>
      <c r="B255" s="181" t="s">
        <v>157</v>
      </c>
      <c r="C255" s="194" t="s">
        <v>560</v>
      </c>
      <c r="D255" s="185" t="s">
        <v>561</v>
      </c>
      <c r="E255" s="38" t="s">
        <v>562</v>
      </c>
      <c r="F255" s="158" t="s">
        <v>108</v>
      </c>
      <c r="G255" s="158" t="s">
        <v>181</v>
      </c>
      <c r="H255" s="158" t="s">
        <v>68</v>
      </c>
      <c r="I255" s="158" t="s">
        <v>87</v>
      </c>
      <c r="J255" s="158">
        <v>1</v>
      </c>
      <c r="K255" s="158">
        <v>1</v>
      </c>
      <c r="L255" s="158"/>
      <c r="M255" s="158" t="s">
        <v>52</v>
      </c>
      <c r="N255" s="158">
        <v>68.3</v>
      </c>
      <c r="O255" s="158" t="s">
        <v>55</v>
      </c>
      <c r="P255" s="190" t="s">
        <v>261</v>
      </c>
      <c r="Q255" s="4">
        <f t="shared" si="45"/>
        <v>4.8762378004811984</v>
      </c>
      <c r="R255" s="4" t="s">
        <v>55</v>
      </c>
      <c r="S255" s="158">
        <v>550</v>
      </c>
      <c r="T255" s="158" t="s">
        <v>55</v>
      </c>
      <c r="U255" s="173" t="s">
        <v>232</v>
      </c>
      <c r="V255" s="158">
        <f t="shared" si="46"/>
        <v>39.266922258633365</v>
      </c>
      <c r="W255" s="158" t="s">
        <v>55</v>
      </c>
      <c r="X255" s="158">
        <f t="shared" si="47"/>
        <v>8.0527086383601763</v>
      </c>
      <c r="Y255" s="158" t="s">
        <v>55</v>
      </c>
      <c r="Z255" s="158">
        <v>100</v>
      </c>
      <c r="AA255" s="158" t="s">
        <v>56</v>
      </c>
      <c r="AB255" s="158">
        <v>4</v>
      </c>
      <c r="AC255" s="158" t="s">
        <v>876</v>
      </c>
      <c r="AD255" s="158" t="s">
        <v>609</v>
      </c>
      <c r="AE255" s="158" t="s">
        <v>58</v>
      </c>
      <c r="AF255" s="158" t="s">
        <v>58</v>
      </c>
      <c r="AG255" s="158" t="s">
        <v>59</v>
      </c>
      <c r="AH255" s="158" t="s">
        <v>60</v>
      </c>
      <c r="AI255" s="158" t="s">
        <v>553</v>
      </c>
      <c r="AJ255" s="158" t="s">
        <v>174</v>
      </c>
      <c r="AK255" s="158" t="s">
        <v>77</v>
      </c>
      <c r="AL255" s="158" t="s">
        <v>55</v>
      </c>
      <c r="AM255" s="158"/>
      <c r="AN255" s="158">
        <v>60</v>
      </c>
      <c r="AO255" s="158">
        <v>18</v>
      </c>
      <c r="AP255" s="158" t="s">
        <v>877</v>
      </c>
      <c r="AQ255" s="1" t="s">
        <v>555</v>
      </c>
    </row>
    <row r="256" spans="1:47" x14ac:dyDescent="0.25">
      <c r="A256" s="165" t="s">
        <v>42</v>
      </c>
      <c r="B256" s="181" t="s">
        <v>157</v>
      </c>
      <c r="C256" s="177" t="s">
        <v>158</v>
      </c>
      <c r="D256" s="200" t="s">
        <v>563</v>
      </c>
      <c r="E256" s="42" t="s">
        <v>564</v>
      </c>
      <c r="F256" s="158" t="s">
        <v>97</v>
      </c>
      <c r="G256" s="158" t="s">
        <v>455</v>
      </c>
      <c r="H256" s="158" t="s">
        <v>795</v>
      </c>
      <c r="I256" s="158" t="s">
        <v>203</v>
      </c>
      <c r="J256" s="158">
        <v>9</v>
      </c>
      <c r="K256" s="158">
        <v>9</v>
      </c>
      <c r="L256" s="158"/>
      <c r="M256" s="158" t="s">
        <v>52</v>
      </c>
      <c r="N256" s="158">
        <v>50.4</v>
      </c>
      <c r="O256" s="158" t="s">
        <v>55</v>
      </c>
      <c r="P256" s="190" t="s">
        <v>261</v>
      </c>
      <c r="Q256" s="4">
        <f t="shared" si="45"/>
        <v>3.5982779669729483</v>
      </c>
      <c r="R256" s="4" t="s">
        <v>55</v>
      </c>
      <c r="S256" s="158">
        <v>762</v>
      </c>
      <c r="T256" s="158" t="s">
        <v>55</v>
      </c>
      <c r="U256" s="173" t="s">
        <v>232</v>
      </c>
      <c r="V256" s="158">
        <f t="shared" si="46"/>
        <v>54.402535929233863</v>
      </c>
      <c r="W256" s="158" t="s">
        <v>55</v>
      </c>
      <c r="X256" s="158">
        <f t="shared" si="47"/>
        <v>15.119047619047619</v>
      </c>
      <c r="Y256" s="158" t="s">
        <v>55</v>
      </c>
      <c r="Z256" s="158">
        <v>100</v>
      </c>
      <c r="AA256" s="158" t="s">
        <v>56</v>
      </c>
      <c r="AB256" s="158">
        <v>4</v>
      </c>
      <c r="AC256" s="158" t="s">
        <v>876</v>
      </c>
      <c r="AD256" s="158" t="s">
        <v>609</v>
      </c>
      <c r="AE256" s="158" t="s">
        <v>58</v>
      </c>
      <c r="AF256" s="158" t="s">
        <v>58</v>
      </c>
      <c r="AG256" s="158" t="s">
        <v>59</v>
      </c>
      <c r="AH256" s="158" t="s">
        <v>60</v>
      </c>
      <c r="AI256" s="158" t="s">
        <v>553</v>
      </c>
      <c r="AJ256" s="158" t="s">
        <v>174</v>
      </c>
      <c r="AK256" s="158" t="s">
        <v>77</v>
      </c>
      <c r="AL256" s="158" t="s">
        <v>55</v>
      </c>
      <c r="AM256" s="158"/>
      <c r="AN256" s="158">
        <v>60</v>
      </c>
      <c r="AO256" s="158">
        <v>18</v>
      </c>
      <c r="AP256" s="158" t="s">
        <v>877</v>
      </c>
      <c r="AQ256" s="1" t="s">
        <v>555</v>
      </c>
    </row>
    <row r="257" spans="1:47" x14ac:dyDescent="0.25">
      <c r="A257" s="165" t="s">
        <v>42</v>
      </c>
      <c r="B257" s="181" t="s">
        <v>157</v>
      </c>
      <c r="C257" s="177" t="s">
        <v>158</v>
      </c>
      <c r="D257" s="167" t="s">
        <v>565</v>
      </c>
      <c r="E257" s="38" t="s">
        <v>566</v>
      </c>
      <c r="F257" s="158" t="s">
        <v>108</v>
      </c>
      <c r="G257" s="158" t="s">
        <v>181</v>
      </c>
      <c r="H257" s="158" t="s">
        <v>68</v>
      </c>
      <c r="I257" s="158" t="s">
        <v>203</v>
      </c>
      <c r="J257" s="158">
        <v>9</v>
      </c>
      <c r="K257" s="158">
        <v>9</v>
      </c>
      <c r="L257" s="158"/>
      <c r="M257" s="158" t="s">
        <v>52</v>
      </c>
      <c r="N257" s="158">
        <v>293</v>
      </c>
      <c r="O257" s="158" t="s">
        <v>55</v>
      </c>
      <c r="P257" s="190" t="s">
        <v>261</v>
      </c>
      <c r="Q257" s="4">
        <f t="shared" si="45"/>
        <v>20.918560403235595</v>
      </c>
      <c r="R257" s="4" t="s">
        <v>55</v>
      </c>
      <c r="S257" s="158">
        <v>1874</v>
      </c>
      <c r="T257" s="158" t="s">
        <v>55</v>
      </c>
      <c r="U257" s="173" t="s">
        <v>232</v>
      </c>
      <c r="V257" s="158">
        <f t="shared" si="46"/>
        <v>133.79311329577988</v>
      </c>
      <c r="W257" s="158" t="s">
        <v>55</v>
      </c>
      <c r="X257" s="158">
        <f t="shared" si="47"/>
        <v>6.3959044368600679</v>
      </c>
      <c r="Y257" s="158" t="s">
        <v>55</v>
      </c>
      <c r="Z257" s="158">
        <v>100</v>
      </c>
      <c r="AA257" s="158" t="s">
        <v>56</v>
      </c>
      <c r="AB257" s="158">
        <v>4</v>
      </c>
      <c r="AC257" s="158" t="s">
        <v>876</v>
      </c>
      <c r="AD257" s="158" t="s">
        <v>609</v>
      </c>
      <c r="AE257" s="158" t="s">
        <v>58</v>
      </c>
      <c r="AF257" s="158" t="s">
        <v>58</v>
      </c>
      <c r="AG257" s="158" t="s">
        <v>59</v>
      </c>
      <c r="AH257" s="158" t="s">
        <v>60</v>
      </c>
      <c r="AI257" s="158" t="s">
        <v>553</v>
      </c>
      <c r="AJ257" s="158" t="s">
        <v>174</v>
      </c>
      <c r="AK257" s="158" t="s">
        <v>77</v>
      </c>
      <c r="AL257" s="158" t="s">
        <v>55</v>
      </c>
      <c r="AM257" s="158"/>
      <c r="AN257" s="158">
        <v>60</v>
      </c>
      <c r="AO257" s="158">
        <v>18</v>
      </c>
      <c r="AP257" s="158" t="s">
        <v>877</v>
      </c>
      <c r="AQ257" s="1" t="s">
        <v>555</v>
      </c>
    </row>
    <row r="258" spans="1:47" x14ac:dyDescent="0.25">
      <c r="A258" s="165" t="s">
        <v>42</v>
      </c>
      <c r="B258" s="181" t="s">
        <v>157</v>
      </c>
      <c r="C258" s="177" t="s">
        <v>158</v>
      </c>
      <c r="D258" s="166" t="s">
        <v>567</v>
      </c>
      <c r="E258" s="42" t="s">
        <v>568</v>
      </c>
      <c r="F258" s="158" t="s">
        <v>97</v>
      </c>
      <c r="G258" s="158" t="s">
        <v>455</v>
      </c>
      <c r="H258" s="158" t="s">
        <v>68</v>
      </c>
      <c r="I258" s="158" t="s">
        <v>87</v>
      </c>
      <c r="J258" s="158">
        <v>10</v>
      </c>
      <c r="K258" s="158">
        <v>10</v>
      </c>
      <c r="L258" s="158"/>
      <c r="M258" s="158" t="s">
        <v>52</v>
      </c>
      <c r="N258" s="158">
        <v>66.900000000000006</v>
      </c>
      <c r="O258" s="158" t="s">
        <v>55</v>
      </c>
      <c r="P258" s="190" t="s">
        <v>261</v>
      </c>
      <c r="Q258" s="4">
        <f t="shared" si="45"/>
        <v>4.7762856347319502</v>
      </c>
      <c r="R258" s="4" t="s">
        <v>55</v>
      </c>
      <c r="S258" s="158">
        <v>534</v>
      </c>
      <c r="T258" s="158" t="s">
        <v>55</v>
      </c>
      <c r="U258" s="173" t="s">
        <v>232</v>
      </c>
      <c r="V258" s="158">
        <f t="shared" si="46"/>
        <v>38.124611792927666</v>
      </c>
      <c r="W258" s="158" t="s">
        <v>55</v>
      </c>
      <c r="X258" s="158">
        <f t="shared" si="47"/>
        <v>7.9820627802690574</v>
      </c>
      <c r="Y258" s="158" t="s">
        <v>55</v>
      </c>
      <c r="Z258" s="158">
        <v>100</v>
      </c>
      <c r="AA258" s="158" t="s">
        <v>56</v>
      </c>
      <c r="AB258" s="158">
        <v>4</v>
      </c>
      <c r="AC258" s="158" t="s">
        <v>876</v>
      </c>
      <c r="AD258" s="158" t="s">
        <v>609</v>
      </c>
      <c r="AE258" s="158" t="s">
        <v>58</v>
      </c>
      <c r="AF258" s="158" t="s">
        <v>58</v>
      </c>
      <c r="AG258" s="158" t="s">
        <v>59</v>
      </c>
      <c r="AH258" s="158" t="s">
        <v>60</v>
      </c>
      <c r="AI258" s="158" t="s">
        <v>553</v>
      </c>
      <c r="AJ258" s="158" t="s">
        <v>174</v>
      </c>
      <c r="AK258" s="158" t="s">
        <v>77</v>
      </c>
      <c r="AL258" s="158" t="s">
        <v>55</v>
      </c>
      <c r="AM258" s="158"/>
      <c r="AN258" s="158">
        <v>60</v>
      </c>
      <c r="AO258" s="158">
        <v>18</v>
      </c>
      <c r="AP258" s="158" t="s">
        <v>877</v>
      </c>
      <c r="AQ258" s="1" t="s">
        <v>555</v>
      </c>
    </row>
    <row r="259" spans="1:47" x14ac:dyDescent="0.25">
      <c r="A259" s="165" t="s">
        <v>42</v>
      </c>
      <c r="B259" s="181" t="s">
        <v>157</v>
      </c>
      <c r="C259" s="195" t="s">
        <v>878</v>
      </c>
      <c r="D259" s="183" t="s">
        <v>879</v>
      </c>
      <c r="E259" s="118" t="s">
        <v>880</v>
      </c>
      <c r="F259" s="158" t="s">
        <v>108</v>
      </c>
      <c r="G259" s="158" t="s">
        <v>181</v>
      </c>
      <c r="H259" s="158" t="s">
        <v>68</v>
      </c>
      <c r="I259" s="158" t="s">
        <v>203</v>
      </c>
      <c r="J259" s="158">
        <v>9</v>
      </c>
      <c r="K259" s="158">
        <v>9</v>
      </c>
      <c r="L259" s="158"/>
      <c r="M259" s="158" t="s">
        <v>52</v>
      </c>
      <c r="N259" s="158">
        <v>48.4</v>
      </c>
      <c r="O259" s="158" t="s">
        <v>55</v>
      </c>
      <c r="P259" s="190" t="s">
        <v>261</v>
      </c>
      <c r="Q259" s="4">
        <f t="shared" si="45"/>
        <v>3.4554891587597361</v>
      </c>
      <c r="R259" s="4" t="s">
        <v>55</v>
      </c>
      <c r="S259" s="158">
        <v>557</v>
      </c>
      <c r="T259" s="158" t="s">
        <v>55</v>
      </c>
      <c r="U259" s="173" t="s">
        <v>232</v>
      </c>
      <c r="V259" s="158">
        <f t="shared" si="46"/>
        <v>39.766683087379612</v>
      </c>
      <c r="W259" s="158" t="s">
        <v>55</v>
      </c>
      <c r="X259" s="158">
        <f t="shared" si="47"/>
        <v>11.508264462809917</v>
      </c>
      <c r="Y259" s="158" t="s">
        <v>55</v>
      </c>
      <c r="Z259" s="158">
        <v>100</v>
      </c>
      <c r="AA259" s="158" t="s">
        <v>56</v>
      </c>
      <c r="AB259" s="158">
        <v>4</v>
      </c>
      <c r="AC259" s="158" t="s">
        <v>876</v>
      </c>
      <c r="AD259" s="158" t="s">
        <v>609</v>
      </c>
      <c r="AE259" s="158" t="s">
        <v>58</v>
      </c>
      <c r="AF259" s="158" t="s">
        <v>58</v>
      </c>
      <c r="AG259" s="158" t="s">
        <v>59</v>
      </c>
      <c r="AH259" s="158" t="s">
        <v>60</v>
      </c>
      <c r="AI259" s="158" t="s">
        <v>553</v>
      </c>
      <c r="AJ259" s="158" t="s">
        <v>174</v>
      </c>
      <c r="AK259" s="158" t="s">
        <v>77</v>
      </c>
      <c r="AL259" s="158" t="s">
        <v>55</v>
      </c>
      <c r="AM259" s="158"/>
      <c r="AN259" s="158">
        <v>60</v>
      </c>
      <c r="AO259" s="158">
        <v>18</v>
      </c>
      <c r="AP259" s="158" t="s">
        <v>877</v>
      </c>
      <c r="AQ259" s="1" t="s">
        <v>555</v>
      </c>
    </row>
    <row r="260" spans="1:47" x14ac:dyDescent="0.25">
      <c r="A260" s="165" t="s">
        <v>42</v>
      </c>
      <c r="B260" s="181" t="s">
        <v>157</v>
      </c>
      <c r="C260" s="183" t="s">
        <v>569</v>
      </c>
      <c r="D260" s="184" t="s">
        <v>570</v>
      </c>
      <c r="E260" s="42" t="s">
        <v>571</v>
      </c>
      <c r="F260" s="158" t="s">
        <v>97</v>
      </c>
      <c r="G260" s="158" t="s">
        <v>455</v>
      </c>
      <c r="H260" s="158" t="s">
        <v>68</v>
      </c>
      <c r="I260" s="158" t="s">
        <v>87</v>
      </c>
      <c r="J260" s="158">
        <v>6</v>
      </c>
      <c r="K260" s="158">
        <v>6</v>
      </c>
      <c r="L260" s="158"/>
      <c r="M260" s="158" t="s">
        <v>52</v>
      </c>
      <c r="N260" s="158">
        <v>54.6</v>
      </c>
      <c r="O260" s="158" t="s">
        <v>55</v>
      </c>
      <c r="P260" s="190" t="s">
        <v>261</v>
      </c>
      <c r="Q260" s="4">
        <f t="shared" si="45"/>
        <v>3.8981344642206945</v>
      </c>
      <c r="R260" s="4" t="s">
        <v>55</v>
      </c>
      <c r="S260" s="158">
        <v>967</v>
      </c>
      <c r="T260" s="158" t="s">
        <v>55</v>
      </c>
      <c r="U260" s="173" t="s">
        <v>232</v>
      </c>
      <c r="V260" s="158">
        <f t="shared" si="46"/>
        <v>69.038388771088123</v>
      </c>
      <c r="W260" s="158" t="s">
        <v>55</v>
      </c>
      <c r="X260" s="158">
        <f t="shared" si="47"/>
        <v>17.710622710622712</v>
      </c>
      <c r="Y260" s="158" t="s">
        <v>55</v>
      </c>
      <c r="Z260" s="158">
        <v>100</v>
      </c>
      <c r="AA260" s="158" t="s">
        <v>56</v>
      </c>
      <c r="AB260" s="158">
        <v>4</v>
      </c>
      <c r="AC260" s="158" t="s">
        <v>876</v>
      </c>
      <c r="AD260" s="158" t="s">
        <v>609</v>
      </c>
      <c r="AE260" s="158" t="s">
        <v>58</v>
      </c>
      <c r="AF260" s="158" t="s">
        <v>58</v>
      </c>
      <c r="AG260" s="158" t="s">
        <v>59</v>
      </c>
      <c r="AH260" s="158" t="s">
        <v>60</v>
      </c>
      <c r="AI260" s="158" t="s">
        <v>553</v>
      </c>
      <c r="AJ260" s="158" t="s">
        <v>174</v>
      </c>
      <c r="AK260" s="158" t="s">
        <v>77</v>
      </c>
      <c r="AL260" s="158" t="s">
        <v>55</v>
      </c>
      <c r="AM260" s="158"/>
      <c r="AN260" s="158">
        <v>60</v>
      </c>
      <c r="AO260" s="158">
        <v>18</v>
      </c>
      <c r="AP260" s="158" t="s">
        <v>877</v>
      </c>
      <c r="AQ260" s="1" t="s">
        <v>555</v>
      </c>
    </row>
    <row r="261" spans="1:47" x14ac:dyDescent="0.25">
      <c r="A261" s="165" t="s">
        <v>42</v>
      </c>
      <c r="B261" s="166" t="s">
        <v>119</v>
      </c>
      <c r="C261" s="177" t="s">
        <v>120</v>
      </c>
      <c r="D261" s="189" t="s">
        <v>161</v>
      </c>
      <c r="E261" s="41" t="s">
        <v>427</v>
      </c>
      <c r="F261" s="158" t="s">
        <v>73</v>
      </c>
      <c r="G261" s="158" t="s">
        <v>881</v>
      </c>
      <c r="H261" s="158" t="s">
        <v>49</v>
      </c>
      <c r="I261" s="158" t="s">
        <v>87</v>
      </c>
      <c r="J261" s="158">
        <v>12</v>
      </c>
      <c r="K261" s="158">
        <v>12</v>
      </c>
      <c r="L261" s="158"/>
      <c r="M261" s="158" t="s">
        <v>52</v>
      </c>
      <c r="N261" s="158">
        <v>105</v>
      </c>
      <c r="O261" s="158" t="s">
        <v>55</v>
      </c>
      <c r="P261" s="190" t="s">
        <v>261</v>
      </c>
      <c r="Q261" s="4">
        <f t="shared" si="45"/>
        <v>7.4964124311936429</v>
      </c>
      <c r="R261" s="4" t="s">
        <v>55</v>
      </c>
      <c r="S261" s="158">
        <v>40.299999999999997</v>
      </c>
      <c r="T261" s="158" t="s">
        <v>55</v>
      </c>
      <c r="U261" s="173" t="s">
        <v>232</v>
      </c>
      <c r="V261" s="158">
        <f t="shared" si="46"/>
        <v>2.8771944854962266</v>
      </c>
      <c r="W261" s="158" t="s">
        <v>55</v>
      </c>
      <c r="X261" s="158">
        <f t="shared" si="47"/>
        <v>0.38380952380952377</v>
      </c>
      <c r="Y261" s="158" t="s">
        <v>55</v>
      </c>
      <c r="Z261" s="158">
        <v>100</v>
      </c>
      <c r="AA261" s="158" t="s">
        <v>56</v>
      </c>
      <c r="AB261" s="158">
        <v>4</v>
      </c>
      <c r="AC261" s="158" t="s">
        <v>876</v>
      </c>
      <c r="AD261" s="158" t="s">
        <v>609</v>
      </c>
      <c r="AE261" s="158" t="s">
        <v>58</v>
      </c>
      <c r="AF261" s="158" t="s">
        <v>58</v>
      </c>
      <c r="AG261" s="158" t="s">
        <v>59</v>
      </c>
      <c r="AH261" s="158" t="s">
        <v>60</v>
      </c>
      <c r="AI261" s="158" t="s">
        <v>553</v>
      </c>
      <c r="AJ261" s="158" t="s">
        <v>174</v>
      </c>
      <c r="AK261" s="158" t="s">
        <v>77</v>
      </c>
      <c r="AL261" s="158" t="s">
        <v>55</v>
      </c>
      <c r="AM261" s="158"/>
      <c r="AN261" s="158">
        <v>60</v>
      </c>
      <c r="AO261" s="158">
        <v>18</v>
      </c>
      <c r="AP261" s="158" t="s">
        <v>877</v>
      </c>
      <c r="AQ261" s="1" t="s">
        <v>555</v>
      </c>
    </row>
    <row r="262" spans="1:47" x14ac:dyDescent="0.25">
      <c r="A262" s="165" t="s">
        <v>42</v>
      </c>
      <c r="B262" s="166" t="s">
        <v>119</v>
      </c>
      <c r="C262" s="177" t="s">
        <v>120</v>
      </c>
      <c r="D262" s="189" t="s">
        <v>161</v>
      </c>
      <c r="E262" s="41" t="s">
        <v>427</v>
      </c>
      <c r="F262" s="158" t="s">
        <v>73</v>
      </c>
      <c r="G262" s="158" t="s">
        <v>455</v>
      </c>
      <c r="H262" s="158" t="s">
        <v>49</v>
      </c>
      <c r="I262" s="158" t="s">
        <v>87</v>
      </c>
      <c r="J262" s="158">
        <v>12</v>
      </c>
      <c r="K262" s="158">
        <v>12</v>
      </c>
      <c r="L262" s="158"/>
      <c r="M262" s="158" t="s">
        <v>52</v>
      </c>
      <c r="N262" s="158">
        <v>125</v>
      </c>
      <c r="O262" s="158" t="s">
        <v>55</v>
      </c>
      <c r="P262" s="190" t="s">
        <v>261</v>
      </c>
      <c r="Q262" s="4">
        <f t="shared" si="45"/>
        <v>8.9243005133257647</v>
      </c>
      <c r="R262" s="4" t="s">
        <v>55</v>
      </c>
      <c r="S262" s="158">
        <v>56</v>
      </c>
      <c r="T262" s="158" t="s">
        <v>55</v>
      </c>
      <c r="U262" s="173" t="s">
        <v>232</v>
      </c>
      <c r="V262" s="158">
        <f t="shared" si="46"/>
        <v>3.9980866299699427</v>
      </c>
      <c r="W262" s="158" t="s">
        <v>55</v>
      </c>
      <c r="X262" s="158">
        <f t="shared" si="47"/>
        <v>0.44800000000000001</v>
      </c>
      <c r="Y262" s="158" t="s">
        <v>55</v>
      </c>
      <c r="Z262" s="158">
        <v>100</v>
      </c>
      <c r="AA262" s="158" t="s">
        <v>56</v>
      </c>
      <c r="AB262" s="158">
        <v>4</v>
      </c>
      <c r="AC262" s="158" t="s">
        <v>876</v>
      </c>
      <c r="AD262" s="158" t="s">
        <v>609</v>
      </c>
      <c r="AE262" s="158" t="s">
        <v>58</v>
      </c>
      <c r="AF262" s="158" t="s">
        <v>58</v>
      </c>
      <c r="AG262" s="158" t="s">
        <v>59</v>
      </c>
      <c r="AH262" s="158" t="s">
        <v>60</v>
      </c>
      <c r="AI262" s="158" t="s">
        <v>553</v>
      </c>
      <c r="AJ262" s="158" t="s">
        <v>174</v>
      </c>
      <c r="AK262" s="158" t="s">
        <v>77</v>
      </c>
      <c r="AL262" s="158" t="s">
        <v>55</v>
      </c>
      <c r="AM262" s="158"/>
      <c r="AN262" s="158">
        <v>60</v>
      </c>
      <c r="AO262" s="158">
        <v>18</v>
      </c>
      <c r="AP262" s="158" t="s">
        <v>877</v>
      </c>
      <c r="AQ262" s="1" t="s">
        <v>555</v>
      </c>
    </row>
    <row r="263" spans="1:47" x14ac:dyDescent="0.25">
      <c r="A263" s="165" t="s">
        <v>42</v>
      </c>
      <c r="B263" s="166" t="s">
        <v>119</v>
      </c>
      <c r="C263" s="177" t="s">
        <v>120</v>
      </c>
      <c r="D263" s="189" t="s">
        <v>161</v>
      </c>
      <c r="E263" s="41" t="s">
        <v>427</v>
      </c>
      <c r="F263" s="158" t="s">
        <v>73</v>
      </c>
      <c r="G263" s="158" t="s">
        <v>683</v>
      </c>
      <c r="H263" s="158" t="s">
        <v>49</v>
      </c>
      <c r="I263" s="158" t="s">
        <v>87</v>
      </c>
      <c r="J263" s="158">
        <v>12</v>
      </c>
      <c r="K263" s="158">
        <v>12</v>
      </c>
      <c r="L263" s="158"/>
      <c r="M263" s="158" t="s">
        <v>52</v>
      </c>
      <c r="N263" s="158">
        <v>55.6</v>
      </c>
      <c r="O263" s="158" t="s">
        <v>55</v>
      </c>
      <c r="P263" s="190" t="s">
        <v>261</v>
      </c>
      <c r="Q263" s="4">
        <f t="shared" si="45"/>
        <v>3.9695288683273007</v>
      </c>
      <c r="R263" s="4" t="s">
        <v>55</v>
      </c>
      <c r="S263" s="158">
        <v>67</v>
      </c>
      <c r="T263" s="158" t="s">
        <v>55</v>
      </c>
      <c r="U263" s="173" t="s">
        <v>232</v>
      </c>
      <c r="V263" s="158">
        <f t="shared" si="46"/>
        <v>4.7834250751426106</v>
      </c>
      <c r="W263" s="158" t="s">
        <v>55</v>
      </c>
      <c r="X263" s="158">
        <f t="shared" si="47"/>
        <v>1.2050359712230216</v>
      </c>
      <c r="Y263" s="158" t="s">
        <v>55</v>
      </c>
      <c r="Z263" s="158">
        <v>100</v>
      </c>
      <c r="AA263" s="158" t="s">
        <v>56</v>
      </c>
      <c r="AB263" s="158">
        <v>4</v>
      </c>
      <c r="AC263" s="158" t="s">
        <v>876</v>
      </c>
      <c r="AD263" s="158" t="s">
        <v>609</v>
      </c>
      <c r="AE263" s="158" t="s">
        <v>58</v>
      </c>
      <c r="AF263" s="158" t="s">
        <v>58</v>
      </c>
      <c r="AG263" s="158" t="s">
        <v>59</v>
      </c>
      <c r="AH263" s="158" t="s">
        <v>60</v>
      </c>
      <c r="AI263" s="158" t="s">
        <v>553</v>
      </c>
      <c r="AJ263" s="158" t="s">
        <v>174</v>
      </c>
      <c r="AK263" s="158" t="s">
        <v>77</v>
      </c>
      <c r="AL263" s="158" t="s">
        <v>55</v>
      </c>
      <c r="AM263" s="158"/>
      <c r="AN263" s="158">
        <v>60</v>
      </c>
      <c r="AO263" s="158">
        <v>18</v>
      </c>
      <c r="AP263" s="158" t="s">
        <v>877</v>
      </c>
      <c r="AQ263" s="1" t="s">
        <v>555</v>
      </c>
    </row>
    <row r="264" spans="1:47" x14ac:dyDescent="0.25">
      <c r="A264" s="165" t="s">
        <v>42</v>
      </c>
      <c r="B264" s="166" t="s">
        <v>119</v>
      </c>
      <c r="C264" s="177" t="s">
        <v>120</v>
      </c>
      <c r="D264" s="189" t="s">
        <v>161</v>
      </c>
      <c r="E264" s="41" t="s">
        <v>427</v>
      </c>
      <c r="F264" s="158" t="s">
        <v>73</v>
      </c>
      <c r="G264" s="158" t="s">
        <v>683</v>
      </c>
      <c r="H264" s="158" t="s">
        <v>49</v>
      </c>
      <c r="I264" s="158" t="s">
        <v>203</v>
      </c>
      <c r="J264" s="158">
        <v>13</v>
      </c>
      <c r="K264" s="158">
        <v>13</v>
      </c>
      <c r="L264" s="158"/>
      <c r="M264" s="158" t="s">
        <v>52</v>
      </c>
      <c r="N264" s="158">
        <v>45.7</v>
      </c>
      <c r="O264" s="158" t="s">
        <v>55</v>
      </c>
      <c r="P264" s="190" t="s">
        <v>261</v>
      </c>
      <c r="Q264" s="4">
        <f t="shared" si="45"/>
        <v>3.2627242676719002</v>
      </c>
      <c r="R264" s="4" t="s">
        <v>55</v>
      </c>
      <c r="S264" s="158">
        <v>133</v>
      </c>
      <c r="T264" s="158" t="s">
        <v>55</v>
      </c>
      <c r="U264" s="173" t="s">
        <v>232</v>
      </c>
      <c r="V264" s="158">
        <f t="shared" si="46"/>
        <v>9.4954557461786138</v>
      </c>
      <c r="W264" s="158" t="s">
        <v>55</v>
      </c>
      <c r="X264" s="158">
        <f t="shared" si="47"/>
        <v>2.9102844638949672</v>
      </c>
      <c r="Y264" s="158" t="s">
        <v>55</v>
      </c>
      <c r="Z264" s="158">
        <v>100</v>
      </c>
      <c r="AA264" s="158" t="s">
        <v>56</v>
      </c>
      <c r="AB264" s="158">
        <v>4</v>
      </c>
      <c r="AC264" s="158" t="s">
        <v>876</v>
      </c>
      <c r="AD264" s="158" t="s">
        <v>609</v>
      </c>
      <c r="AE264" s="158" t="s">
        <v>58</v>
      </c>
      <c r="AF264" s="158" t="s">
        <v>58</v>
      </c>
      <c r="AG264" s="158" t="s">
        <v>59</v>
      </c>
      <c r="AH264" s="158" t="s">
        <v>60</v>
      </c>
      <c r="AI264" s="158" t="s">
        <v>553</v>
      </c>
      <c r="AJ264" s="158" t="s">
        <v>174</v>
      </c>
      <c r="AK264" s="158" t="s">
        <v>77</v>
      </c>
      <c r="AL264" s="158" t="s">
        <v>55</v>
      </c>
      <c r="AM264" s="158"/>
      <c r="AN264" s="158">
        <v>60</v>
      </c>
      <c r="AO264" s="158">
        <v>18</v>
      </c>
      <c r="AP264" s="158" t="s">
        <v>877</v>
      </c>
      <c r="AQ264" s="1" t="s">
        <v>555</v>
      </c>
    </row>
    <row r="265" spans="1:47" x14ac:dyDescent="0.25">
      <c r="A265" s="165" t="s">
        <v>42</v>
      </c>
      <c r="B265" s="166" t="s">
        <v>119</v>
      </c>
      <c r="C265" s="177" t="s">
        <v>120</v>
      </c>
      <c r="D265" s="189" t="s">
        <v>161</v>
      </c>
      <c r="E265" s="41" t="s">
        <v>427</v>
      </c>
      <c r="F265" s="158" t="s">
        <v>73</v>
      </c>
      <c r="G265" s="158" t="s">
        <v>683</v>
      </c>
      <c r="H265" s="158" t="s">
        <v>49</v>
      </c>
      <c r="I265" s="158" t="s">
        <v>203</v>
      </c>
      <c r="J265" s="158">
        <v>14</v>
      </c>
      <c r="K265" s="158">
        <v>14</v>
      </c>
      <c r="L265" s="158"/>
      <c r="M265" s="158" t="s">
        <v>52</v>
      </c>
      <c r="N265" s="158">
        <v>36.700000000000003</v>
      </c>
      <c r="O265" s="158" t="s">
        <v>55</v>
      </c>
      <c r="P265" s="190" t="s">
        <v>261</v>
      </c>
      <c r="Q265" s="4">
        <f t="shared" si="45"/>
        <v>2.6201746307124449</v>
      </c>
      <c r="R265" s="4" t="s">
        <v>55</v>
      </c>
      <c r="S265" s="158">
        <v>320</v>
      </c>
      <c r="T265" s="158" t="s">
        <v>55</v>
      </c>
      <c r="U265" s="173" t="s">
        <v>232</v>
      </c>
      <c r="V265" s="158">
        <f t="shared" si="46"/>
        <v>22.84620931411396</v>
      </c>
      <c r="W265" s="158" t="s">
        <v>55</v>
      </c>
      <c r="X265" s="158">
        <f t="shared" si="47"/>
        <v>8.7193460490463206</v>
      </c>
      <c r="Y265" s="158" t="s">
        <v>55</v>
      </c>
      <c r="Z265" s="158">
        <v>100</v>
      </c>
      <c r="AA265" s="158" t="s">
        <v>56</v>
      </c>
      <c r="AB265" s="158">
        <v>4</v>
      </c>
      <c r="AC265" s="158" t="s">
        <v>876</v>
      </c>
      <c r="AD265" s="158" t="s">
        <v>609</v>
      </c>
      <c r="AE265" s="158" t="s">
        <v>58</v>
      </c>
      <c r="AF265" s="158" t="s">
        <v>58</v>
      </c>
      <c r="AG265" s="158" t="s">
        <v>59</v>
      </c>
      <c r="AH265" s="158" t="s">
        <v>60</v>
      </c>
      <c r="AI265" s="158" t="s">
        <v>553</v>
      </c>
      <c r="AJ265" s="158" t="s">
        <v>174</v>
      </c>
      <c r="AK265" s="158" t="s">
        <v>77</v>
      </c>
      <c r="AL265" s="158" t="s">
        <v>55</v>
      </c>
      <c r="AM265" s="158"/>
      <c r="AN265" s="158">
        <v>60</v>
      </c>
      <c r="AO265" s="158">
        <v>18</v>
      </c>
      <c r="AP265" s="158" t="s">
        <v>877</v>
      </c>
      <c r="AQ265" s="1" t="s">
        <v>555</v>
      </c>
    </row>
    <row r="266" spans="1:47" x14ac:dyDescent="0.25">
      <c r="A266" s="165" t="s">
        <v>42</v>
      </c>
      <c r="B266" s="166" t="s">
        <v>119</v>
      </c>
      <c r="C266" s="177" t="s">
        <v>120</v>
      </c>
      <c r="D266" s="189" t="s">
        <v>161</v>
      </c>
      <c r="E266" s="41" t="s">
        <v>427</v>
      </c>
      <c r="F266" s="158" t="s">
        <v>73</v>
      </c>
      <c r="G266" s="158" t="s">
        <v>683</v>
      </c>
      <c r="H266" s="158" t="s">
        <v>49</v>
      </c>
      <c r="I266" s="158" t="s">
        <v>87</v>
      </c>
      <c r="J266" s="158">
        <v>10</v>
      </c>
      <c r="K266" s="158">
        <v>10</v>
      </c>
      <c r="L266" s="158"/>
      <c r="M266" s="158" t="s">
        <v>52</v>
      </c>
      <c r="N266" s="158">
        <v>376</v>
      </c>
      <c r="O266" s="158" t="s">
        <v>55</v>
      </c>
      <c r="P266" s="190" t="s">
        <v>261</v>
      </c>
      <c r="Q266" s="4">
        <f t="shared" si="45"/>
        <v>26.844295944083903</v>
      </c>
      <c r="R266" s="4" t="s">
        <v>55</v>
      </c>
      <c r="S266" s="158">
        <v>336</v>
      </c>
      <c r="T266" s="158" t="s">
        <v>55</v>
      </c>
      <c r="U266" s="173" t="s">
        <v>232</v>
      </c>
      <c r="V266" s="158">
        <f t="shared" si="46"/>
        <v>23.988519779819658</v>
      </c>
      <c r="W266" s="158" t="s">
        <v>55</v>
      </c>
      <c r="X266" s="158">
        <f t="shared" si="47"/>
        <v>0.8936170212765957</v>
      </c>
      <c r="Y266" s="158" t="s">
        <v>55</v>
      </c>
      <c r="Z266" s="158">
        <v>100</v>
      </c>
      <c r="AA266" s="158" t="s">
        <v>56</v>
      </c>
      <c r="AB266" s="158">
        <v>4</v>
      </c>
      <c r="AC266" s="158" t="s">
        <v>876</v>
      </c>
      <c r="AD266" s="158" t="s">
        <v>609</v>
      </c>
      <c r="AE266" s="158" t="s">
        <v>58</v>
      </c>
      <c r="AF266" s="158" t="s">
        <v>58</v>
      </c>
      <c r="AG266" s="158" t="s">
        <v>59</v>
      </c>
      <c r="AH266" s="158" t="s">
        <v>60</v>
      </c>
      <c r="AI266" s="158" t="s">
        <v>553</v>
      </c>
      <c r="AJ266" s="158" t="s">
        <v>174</v>
      </c>
      <c r="AK266" s="158" t="s">
        <v>77</v>
      </c>
      <c r="AL266" s="158" t="s">
        <v>55</v>
      </c>
      <c r="AM266" s="158"/>
      <c r="AN266" s="158">
        <v>60</v>
      </c>
      <c r="AO266" s="158">
        <v>18</v>
      </c>
      <c r="AP266" s="158" t="s">
        <v>877</v>
      </c>
      <c r="AQ266" s="1" t="s">
        <v>555</v>
      </c>
    </row>
    <row r="267" spans="1:47" x14ac:dyDescent="0.25">
      <c r="A267" s="165" t="s">
        <v>42</v>
      </c>
      <c r="B267" s="166" t="s">
        <v>119</v>
      </c>
      <c r="C267" s="177" t="s">
        <v>120</v>
      </c>
      <c r="D267" s="189" t="s">
        <v>161</v>
      </c>
      <c r="E267" s="41" t="s">
        <v>427</v>
      </c>
      <c r="F267" s="158" t="s">
        <v>73</v>
      </c>
      <c r="G267" s="158" t="s">
        <v>683</v>
      </c>
      <c r="H267" s="158" t="s">
        <v>49</v>
      </c>
      <c r="I267" s="158" t="s">
        <v>191</v>
      </c>
      <c r="J267" s="158">
        <v>3</v>
      </c>
      <c r="K267" s="158">
        <v>3</v>
      </c>
      <c r="L267" s="158"/>
      <c r="M267" s="158" t="s">
        <v>52</v>
      </c>
      <c r="N267" s="158">
        <v>7111</v>
      </c>
      <c r="O267" s="158" t="s">
        <v>55</v>
      </c>
      <c r="P267" s="190" t="s">
        <v>261</v>
      </c>
      <c r="Q267" s="4">
        <f t="shared" si="45"/>
        <v>507.68560760207612</v>
      </c>
      <c r="R267" s="4" t="s">
        <v>55</v>
      </c>
      <c r="S267" s="158">
        <v>2209</v>
      </c>
      <c r="T267" s="158" t="s">
        <v>55</v>
      </c>
      <c r="U267" s="173" t="s">
        <v>232</v>
      </c>
      <c r="V267" s="158">
        <f t="shared" si="46"/>
        <v>157.71023867149293</v>
      </c>
      <c r="W267" s="158" t="s">
        <v>55</v>
      </c>
      <c r="X267" s="158">
        <f t="shared" si="47"/>
        <v>0.31064547883560678</v>
      </c>
      <c r="Y267" s="158" t="s">
        <v>55</v>
      </c>
      <c r="Z267" s="158">
        <v>100</v>
      </c>
      <c r="AA267" s="158" t="s">
        <v>56</v>
      </c>
      <c r="AB267" s="158">
        <v>4</v>
      </c>
      <c r="AC267" s="158" t="s">
        <v>876</v>
      </c>
      <c r="AD267" s="158" t="s">
        <v>609</v>
      </c>
      <c r="AE267" s="158" t="s">
        <v>58</v>
      </c>
      <c r="AF267" s="158" t="s">
        <v>58</v>
      </c>
      <c r="AG267" s="158" t="s">
        <v>59</v>
      </c>
      <c r="AH267" s="158" t="s">
        <v>60</v>
      </c>
      <c r="AI267" s="158" t="s">
        <v>553</v>
      </c>
      <c r="AJ267" s="158" t="s">
        <v>174</v>
      </c>
      <c r="AK267" s="158" t="s">
        <v>77</v>
      </c>
      <c r="AL267" s="158" t="s">
        <v>55</v>
      </c>
      <c r="AM267" s="158"/>
      <c r="AN267" s="158">
        <v>60</v>
      </c>
      <c r="AO267" s="158">
        <v>18</v>
      </c>
      <c r="AP267" s="158" t="s">
        <v>877</v>
      </c>
      <c r="AQ267" s="1" t="s">
        <v>555</v>
      </c>
    </row>
    <row r="268" spans="1:47" x14ac:dyDescent="0.25">
      <c r="A268" s="159" t="s">
        <v>80</v>
      </c>
      <c r="B268" s="168" t="s">
        <v>199</v>
      </c>
      <c r="C268" s="170" t="s">
        <v>574</v>
      </c>
      <c r="D268" s="201" t="s">
        <v>575</v>
      </c>
      <c r="E268" s="49" t="s">
        <v>576</v>
      </c>
      <c r="F268" s="158" t="s">
        <v>97</v>
      </c>
      <c r="G268" s="158" t="s">
        <v>181</v>
      </c>
      <c r="H268" s="158" t="s">
        <v>49</v>
      </c>
      <c r="I268" s="158" t="s">
        <v>203</v>
      </c>
      <c r="J268" s="158">
        <v>14</v>
      </c>
      <c r="K268" s="158">
        <v>14</v>
      </c>
      <c r="L268" s="158"/>
      <c r="M268" s="158" t="s">
        <v>52</v>
      </c>
      <c r="N268" s="158">
        <v>61.8</v>
      </c>
      <c r="O268" s="158" t="s">
        <v>55</v>
      </c>
      <c r="P268" s="190" t="s">
        <v>261</v>
      </c>
      <c r="Q268" s="4">
        <f t="shared" si="45"/>
        <v>4.4121741737882578</v>
      </c>
      <c r="R268" s="4" t="s">
        <v>55</v>
      </c>
      <c r="S268" s="158">
        <v>54.3</v>
      </c>
      <c r="T268" s="158" t="s">
        <v>55</v>
      </c>
      <c r="U268" s="173" t="s">
        <v>232</v>
      </c>
      <c r="V268" s="158">
        <f t="shared" si="46"/>
        <v>3.876716142988712</v>
      </c>
      <c r="W268" s="158" t="s">
        <v>55</v>
      </c>
      <c r="X268" s="158">
        <f t="shared" si="47"/>
        <v>0.87864077669902907</v>
      </c>
      <c r="Y268" s="158" t="s">
        <v>55</v>
      </c>
      <c r="Z268" s="158">
        <v>100</v>
      </c>
      <c r="AA268" s="158" t="s">
        <v>56</v>
      </c>
      <c r="AB268" s="158">
        <v>4</v>
      </c>
      <c r="AC268" s="158" t="s">
        <v>876</v>
      </c>
      <c r="AD268" s="158" t="s">
        <v>609</v>
      </c>
      <c r="AE268" s="158" t="s">
        <v>58</v>
      </c>
      <c r="AF268" s="158" t="s">
        <v>58</v>
      </c>
      <c r="AG268" s="158" t="s">
        <v>59</v>
      </c>
      <c r="AH268" s="158" t="s">
        <v>60</v>
      </c>
      <c r="AI268" s="158" t="s">
        <v>553</v>
      </c>
      <c r="AJ268" s="158" t="s">
        <v>174</v>
      </c>
      <c r="AK268" s="158" t="s">
        <v>77</v>
      </c>
      <c r="AL268" s="158" t="s">
        <v>55</v>
      </c>
      <c r="AM268" s="158"/>
      <c r="AN268" s="158">
        <v>60</v>
      </c>
      <c r="AO268" s="158">
        <v>18</v>
      </c>
      <c r="AP268" s="158" t="s">
        <v>877</v>
      </c>
      <c r="AQ268" s="1" t="s">
        <v>555</v>
      </c>
    </row>
    <row r="269" spans="1:47" x14ac:dyDescent="0.25">
      <c r="A269" s="159" t="s">
        <v>80</v>
      </c>
      <c r="B269" s="168" t="s">
        <v>199</v>
      </c>
      <c r="C269" s="170" t="s">
        <v>574</v>
      </c>
      <c r="D269" s="201" t="s">
        <v>575</v>
      </c>
      <c r="E269" s="49" t="s">
        <v>576</v>
      </c>
      <c r="F269" s="158" t="s">
        <v>97</v>
      </c>
      <c r="G269" s="158" t="s">
        <v>181</v>
      </c>
      <c r="H269" s="158" t="s">
        <v>49</v>
      </c>
      <c r="I269" s="158" t="s">
        <v>87</v>
      </c>
      <c r="J269" s="158">
        <v>9</v>
      </c>
      <c r="K269" s="158">
        <v>9</v>
      </c>
      <c r="L269" s="158"/>
      <c r="M269" s="158" t="s">
        <v>52</v>
      </c>
      <c r="N269" s="158">
        <v>121</v>
      </c>
      <c r="O269" s="158" t="s">
        <v>55</v>
      </c>
      <c r="P269" s="190" t="s">
        <v>261</v>
      </c>
      <c r="Q269" s="4">
        <f t="shared" si="45"/>
        <v>8.6387228968993401</v>
      </c>
      <c r="R269" s="4" t="s">
        <v>55</v>
      </c>
      <c r="S269" s="158">
        <v>82.2</v>
      </c>
      <c r="T269" s="158" t="s">
        <v>55</v>
      </c>
      <c r="U269" s="173" t="s">
        <v>232</v>
      </c>
      <c r="V269" s="158">
        <f t="shared" si="46"/>
        <v>5.8686200175630239</v>
      </c>
      <c r="W269" s="158" t="s">
        <v>55</v>
      </c>
      <c r="X269" s="158">
        <f t="shared" si="47"/>
        <v>0.67933884297520664</v>
      </c>
      <c r="Y269" s="158" t="s">
        <v>55</v>
      </c>
      <c r="Z269" s="158">
        <v>100</v>
      </c>
      <c r="AA269" s="158" t="s">
        <v>56</v>
      </c>
      <c r="AB269" s="158">
        <v>4</v>
      </c>
      <c r="AC269" s="158" t="s">
        <v>876</v>
      </c>
      <c r="AD269" s="158" t="s">
        <v>609</v>
      </c>
      <c r="AE269" s="158" t="s">
        <v>58</v>
      </c>
      <c r="AF269" s="158" t="s">
        <v>58</v>
      </c>
      <c r="AG269" s="158" t="s">
        <v>59</v>
      </c>
      <c r="AH269" s="158" t="s">
        <v>60</v>
      </c>
      <c r="AI269" s="158" t="s">
        <v>553</v>
      </c>
      <c r="AJ269" s="158" t="s">
        <v>174</v>
      </c>
      <c r="AK269" s="158" t="s">
        <v>77</v>
      </c>
      <c r="AL269" s="158" t="s">
        <v>55</v>
      </c>
      <c r="AM269" s="158"/>
      <c r="AN269" s="158">
        <v>60</v>
      </c>
      <c r="AO269" s="158">
        <v>18</v>
      </c>
      <c r="AP269" s="158" t="s">
        <v>877</v>
      </c>
      <c r="AQ269" s="1" t="s">
        <v>555</v>
      </c>
    </row>
    <row r="270" spans="1:47" x14ac:dyDescent="0.25">
      <c r="A270" s="159" t="s">
        <v>80</v>
      </c>
      <c r="B270" s="168" t="s">
        <v>199</v>
      </c>
      <c r="C270" s="169" t="s">
        <v>136</v>
      </c>
      <c r="D270" s="168" t="s">
        <v>577</v>
      </c>
      <c r="E270" s="49" t="s">
        <v>578</v>
      </c>
      <c r="F270" s="158" t="s">
        <v>97</v>
      </c>
      <c r="G270" s="158" t="s">
        <v>181</v>
      </c>
      <c r="H270" s="158" t="s">
        <v>49</v>
      </c>
      <c r="I270" s="158" t="s">
        <v>191</v>
      </c>
      <c r="J270" s="158">
        <v>12</v>
      </c>
      <c r="K270" s="158">
        <v>12</v>
      </c>
      <c r="L270" s="158"/>
      <c r="M270" s="158" t="s">
        <v>52</v>
      </c>
      <c r="N270" s="158">
        <v>111</v>
      </c>
      <c r="O270" s="158" t="s">
        <v>55</v>
      </c>
      <c r="P270" s="190" t="s">
        <v>261</v>
      </c>
      <c r="Q270" s="4">
        <f t="shared" si="45"/>
        <v>7.9247788558332797</v>
      </c>
      <c r="R270" s="4" t="s">
        <v>55</v>
      </c>
      <c r="S270" s="158">
        <v>136</v>
      </c>
      <c r="T270" s="158" t="s">
        <v>55</v>
      </c>
      <c r="U270" s="173" t="s">
        <v>232</v>
      </c>
      <c r="V270" s="158">
        <f t="shared" si="46"/>
        <v>9.7096389584984326</v>
      </c>
      <c r="W270" s="158" t="s">
        <v>55</v>
      </c>
      <c r="X270" s="158">
        <f t="shared" si="47"/>
        <v>1.2252252252252251</v>
      </c>
      <c r="Y270" s="158" t="s">
        <v>55</v>
      </c>
      <c r="Z270" s="158">
        <v>100</v>
      </c>
      <c r="AA270" s="158" t="s">
        <v>56</v>
      </c>
      <c r="AB270" s="158">
        <v>4</v>
      </c>
      <c r="AC270" s="158" t="s">
        <v>876</v>
      </c>
      <c r="AD270" s="158" t="s">
        <v>609</v>
      </c>
      <c r="AE270" s="158" t="s">
        <v>58</v>
      </c>
      <c r="AF270" s="158" t="s">
        <v>58</v>
      </c>
      <c r="AG270" s="158" t="s">
        <v>59</v>
      </c>
      <c r="AH270" s="158" t="s">
        <v>60</v>
      </c>
      <c r="AI270" s="158" t="s">
        <v>553</v>
      </c>
      <c r="AJ270" s="158" t="s">
        <v>174</v>
      </c>
      <c r="AK270" s="158" t="s">
        <v>77</v>
      </c>
      <c r="AL270" s="158" t="s">
        <v>55</v>
      </c>
      <c r="AM270" s="158"/>
      <c r="AN270" s="158">
        <v>60</v>
      </c>
      <c r="AO270" s="158">
        <v>18</v>
      </c>
      <c r="AP270" s="158" t="s">
        <v>877</v>
      </c>
      <c r="AQ270" s="1" t="s">
        <v>555</v>
      </c>
    </row>
    <row r="271" spans="1:47" x14ac:dyDescent="0.25">
      <c r="A271" s="165" t="s">
        <v>42</v>
      </c>
      <c r="B271" s="182" t="s">
        <v>69</v>
      </c>
      <c r="C271" s="202" t="s">
        <v>579</v>
      </c>
      <c r="D271" s="189" t="s">
        <v>580</v>
      </c>
      <c r="E271" s="38" t="s">
        <v>581</v>
      </c>
      <c r="F271" s="158" t="s">
        <v>97</v>
      </c>
      <c r="G271" s="158" t="s">
        <v>455</v>
      </c>
      <c r="H271" s="158" t="s">
        <v>795</v>
      </c>
      <c r="I271" s="158" t="s">
        <v>882</v>
      </c>
      <c r="J271" s="158">
        <v>9</v>
      </c>
      <c r="K271" s="158">
        <v>9</v>
      </c>
      <c r="L271" s="158"/>
      <c r="M271" s="158" t="s">
        <v>52</v>
      </c>
      <c r="N271" s="158">
        <v>48.2</v>
      </c>
      <c r="O271" s="158" t="s">
        <v>55</v>
      </c>
      <c r="P271" s="190" t="s">
        <v>261</v>
      </c>
      <c r="Q271" s="4">
        <f t="shared" si="45"/>
        <v>3.4412102779384153</v>
      </c>
      <c r="R271" s="4" t="s">
        <v>55</v>
      </c>
      <c r="S271" s="158">
        <v>331</v>
      </c>
      <c r="T271" s="158" t="s">
        <v>55</v>
      </c>
      <c r="U271" s="173" t="s">
        <v>232</v>
      </c>
      <c r="V271" s="158">
        <f t="shared" si="46"/>
        <v>23.631547759286626</v>
      </c>
      <c r="W271" s="158" t="s">
        <v>55</v>
      </c>
      <c r="X271" s="158">
        <f t="shared" si="47"/>
        <v>6.8672199170124477</v>
      </c>
      <c r="Y271" s="158" t="s">
        <v>55</v>
      </c>
      <c r="Z271" s="158">
        <v>100</v>
      </c>
      <c r="AA271" s="158" t="s">
        <v>56</v>
      </c>
      <c r="AB271" s="158">
        <v>4</v>
      </c>
      <c r="AC271" s="158" t="s">
        <v>876</v>
      </c>
      <c r="AD271" s="158" t="s">
        <v>609</v>
      </c>
      <c r="AE271" s="158" t="s">
        <v>58</v>
      </c>
      <c r="AF271" s="158" t="s">
        <v>58</v>
      </c>
      <c r="AG271" s="158" t="s">
        <v>59</v>
      </c>
      <c r="AH271" s="158" t="s">
        <v>60</v>
      </c>
      <c r="AI271" s="158" t="s">
        <v>553</v>
      </c>
      <c r="AJ271" s="158" t="s">
        <v>174</v>
      </c>
      <c r="AK271" s="158" t="s">
        <v>77</v>
      </c>
      <c r="AL271" s="158" t="s">
        <v>55</v>
      </c>
      <c r="AM271" s="158"/>
      <c r="AN271" s="158">
        <v>60</v>
      </c>
      <c r="AO271" s="158">
        <v>18</v>
      </c>
      <c r="AP271" s="158" t="s">
        <v>877</v>
      </c>
      <c r="AQ271" s="1" t="s">
        <v>555</v>
      </c>
    </row>
    <row r="272" spans="1:47" x14ac:dyDescent="0.25">
      <c r="A272" s="172" t="s">
        <v>109</v>
      </c>
      <c r="B272" s="173" t="s">
        <v>147</v>
      </c>
      <c r="C272" s="163" t="s">
        <v>151</v>
      </c>
      <c r="D272" s="176" t="s">
        <v>152</v>
      </c>
      <c r="E272" s="129" t="s">
        <v>883</v>
      </c>
      <c r="F272" s="158" t="s">
        <v>85</v>
      </c>
      <c r="G272" s="158" t="s">
        <v>455</v>
      </c>
      <c r="H272" s="158" t="s">
        <v>49</v>
      </c>
      <c r="I272" s="158" t="s">
        <v>87</v>
      </c>
      <c r="J272" s="158">
        <v>13</v>
      </c>
      <c r="K272" s="158">
        <v>13</v>
      </c>
      <c r="L272" s="158"/>
      <c r="M272" s="158" t="s">
        <v>52</v>
      </c>
      <c r="N272" s="158">
        <v>233</v>
      </c>
      <c r="O272" s="158" t="s">
        <v>55</v>
      </c>
      <c r="P272" s="190" t="s">
        <v>261</v>
      </c>
      <c r="Q272" s="4">
        <f t="shared" si="45"/>
        <v>16.634896156839226</v>
      </c>
      <c r="R272" s="4" t="s">
        <v>55</v>
      </c>
      <c r="S272" s="158">
        <v>5731</v>
      </c>
      <c r="T272" s="158" t="s">
        <v>55</v>
      </c>
      <c r="U272" s="173" t="s">
        <v>232</v>
      </c>
      <c r="V272" s="158">
        <f t="shared" si="46"/>
        <v>409.16132993495967</v>
      </c>
      <c r="W272" s="158" t="s">
        <v>55</v>
      </c>
      <c r="X272" s="158">
        <f t="shared" si="47"/>
        <v>24.596566523605151</v>
      </c>
      <c r="Y272" s="158" t="s">
        <v>55</v>
      </c>
      <c r="Z272" s="158">
        <v>100</v>
      </c>
      <c r="AA272" s="158" t="s">
        <v>56</v>
      </c>
      <c r="AB272" s="158">
        <v>4</v>
      </c>
      <c r="AC272" s="158" t="s">
        <v>876</v>
      </c>
      <c r="AD272" s="158" t="s">
        <v>609</v>
      </c>
      <c r="AE272" s="158" t="s">
        <v>58</v>
      </c>
      <c r="AF272" s="158" t="s">
        <v>58</v>
      </c>
      <c r="AG272" s="158" t="s">
        <v>59</v>
      </c>
      <c r="AH272" s="158" t="s">
        <v>60</v>
      </c>
      <c r="AI272" s="158" t="s">
        <v>553</v>
      </c>
      <c r="AJ272" s="158" t="s">
        <v>174</v>
      </c>
      <c r="AK272" s="158" t="s">
        <v>77</v>
      </c>
      <c r="AL272" s="158" t="s">
        <v>55</v>
      </c>
      <c r="AM272" s="158"/>
      <c r="AN272" s="158">
        <v>60</v>
      </c>
      <c r="AO272" s="158">
        <v>18</v>
      </c>
      <c r="AP272" s="158" t="s">
        <v>877</v>
      </c>
      <c r="AQ272" s="1" t="s">
        <v>555</v>
      </c>
      <c r="AR272" s="1"/>
      <c r="AS272" s="1"/>
      <c r="AT272" s="1"/>
      <c r="AU272" s="3"/>
    </row>
    <row r="273" spans="1:43" x14ac:dyDescent="0.25">
      <c r="A273" s="159" t="s">
        <v>80</v>
      </c>
      <c r="B273" s="178" t="s">
        <v>167</v>
      </c>
      <c r="C273" s="179" t="s">
        <v>168</v>
      </c>
      <c r="D273" s="180" t="s">
        <v>511</v>
      </c>
      <c r="E273" s="155" t="s">
        <v>582</v>
      </c>
      <c r="F273" s="158" t="s">
        <v>97</v>
      </c>
      <c r="G273" s="158" t="s">
        <v>48</v>
      </c>
      <c r="H273" s="158" t="s">
        <v>884</v>
      </c>
      <c r="I273" s="158" t="s">
        <v>207</v>
      </c>
      <c r="J273" s="158">
        <v>25</v>
      </c>
      <c r="K273" s="158">
        <v>25</v>
      </c>
      <c r="L273" s="219" t="s">
        <v>885</v>
      </c>
      <c r="M273" s="181" t="s">
        <v>242</v>
      </c>
      <c r="N273" s="158" t="s">
        <v>55</v>
      </c>
      <c r="O273" s="158" t="s">
        <v>55</v>
      </c>
      <c r="P273" s="158" t="s">
        <v>53</v>
      </c>
      <c r="Q273" s="158" t="s">
        <v>55</v>
      </c>
      <c r="R273" s="158" t="s">
        <v>55</v>
      </c>
      <c r="S273" s="158" t="s">
        <v>55</v>
      </c>
      <c r="T273" s="158" t="s">
        <v>55</v>
      </c>
      <c r="U273" s="158" t="s">
        <v>54</v>
      </c>
      <c r="V273" s="158" t="s">
        <v>55</v>
      </c>
      <c r="W273" s="158" t="s">
        <v>55</v>
      </c>
      <c r="X273" s="158">
        <v>0.65900000000000003</v>
      </c>
      <c r="Y273" s="158">
        <v>0.316</v>
      </c>
      <c r="Z273" s="158">
        <v>100</v>
      </c>
      <c r="AA273" s="158" t="s">
        <v>56</v>
      </c>
      <c r="AB273" s="158">
        <v>6</v>
      </c>
      <c r="AC273" s="158" t="s">
        <v>886</v>
      </c>
      <c r="AD273" s="158" t="s">
        <v>609</v>
      </c>
      <c r="AE273" s="158" t="s">
        <v>58</v>
      </c>
      <c r="AF273" s="158" t="s">
        <v>58</v>
      </c>
      <c r="AG273" s="158" t="s">
        <v>76</v>
      </c>
      <c r="AH273" s="158" t="s">
        <v>60</v>
      </c>
      <c r="AI273" s="158">
        <v>30</v>
      </c>
      <c r="AJ273" s="158" t="s">
        <v>61</v>
      </c>
      <c r="AK273" s="158">
        <v>56</v>
      </c>
      <c r="AL273" s="158">
        <v>56</v>
      </c>
      <c r="AM273" s="158"/>
      <c r="AN273" s="158">
        <v>22</v>
      </c>
      <c r="AO273" s="158">
        <v>113</v>
      </c>
      <c r="AP273" s="4" t="s">
        <v>887</v>
      </c>
      <c r="AQ273" s="1" t="s">
        <v>584</v>
      </c>
    </row>
    <row r="274" spans="1:43" x14ac:dyDescent="0.25">
      <c r="A274" s="159" t="s">
        <v>80</v>
      </c>
      <c r="B274" s="178" t="s">
        <v>167</v>
      </c>
      <c r="C274" s="179" t="s">
        <v>168</v>
      </c>
      <c r="D274" s="180" t="s">
        <v>511</v>
      </c>
      <c r="E274" s="155" t="s">
        <v>582</v>
      </c>
      <c r="F274" s="158" t="s">
        <v>97</v>
      </c>
      <c r="G274" s="158" t="s">
        <v>48</v>
      </c>
      <c r="H274" s="158" t="s">
        <v>884</v>
      </c>
      <c r="I274" s="158" t="s">
        <v>207</v>
      </c>
      <c r="J274" s="158">
        <v>25</v>
      </c>
      <c r="K274" s="158">
        <v>25</v>
      </c>
      <c r="L274" s="219" t="s">
        <v>888</v>
      </c>
      <c r="M274" s="181" t="s">
        <v>242</v>
      </c>
      <c r="N274" s="158" t="s">
        <v>55</v>
      </c>
      <c r="O274" s="158" t="s">
        <v>55</v>
      </c>
      <c r="P274" s="158" t="s">
        <v>53</v>
      </c>
      <c r="Q274" s="158" t="s">
        <v>55</v>
      </c>
      <c r="R274" s="158" t="s">
        <v>55</v>
      </c>
      <c r="S274" s="158" t="s">
        <v>55</v>
      </c>
      <c r="T274" s="158" t="s">
        <v>55</v>
      </c>
      <c r="U274" s="158" t="s">
        <v>54</v>
      </c>
      <c r="V274" s="158" t="s">
        <v>55</v>
      </c>
      <c r="W274" s="158" t="s">
        <v>55</v>
      </c>
      <c r="X274" s="158">
        <v>0.46500000000000002</v>
      </c>
      <c r="Y274" s="158">
        <v>0.192</v>
      </c>
      <c r="Z274" s="158">
        <v>100</v>
      </c>
      <c r="AA274" s="158" t="s">
        <v>56</v>
      </c>
      <c r="AB274" s="158">
        <v>6</v>
      </c>
      <c r="AC274" s="158" t="s">
        <v>886</v>
      </c>
      <c r="AD274" s="158" t="s">
        <v>609</v>
      </c>
      <c r="AE274" s="158" t="s">
        <v>58</v>
      </c>
      <c r="AF274" s="158" t="s">
        <v>58</v>
      </c>
      <c r="AG274" s="158" t="s">
        <v>76</v>
      </c>
      <c r="AH274" s="158" t="s">
        <v>60</v>
      </c>
      <c r="AI274" s="158">
        <v>30</v>
      </c>
      <c r="AJ274" s="158" t="s">
        <v>61</v>
      </c>
      <c r="AK274" s="158">
        <v>56</v>
      </c>
      <c r="AL274" s="158">
        <v>56</v>
      </c>
      <c r="AM274" s="158"/>
      <c r="AN274" s="158">
        <v>22</v>
      </c>
      <c r="AO274" s="158">
        <v>113</v>
      </c>
      <c r="AP274" s="4" t="s">
        <v>887</v>
      </c>
      <c r="AQ274" s="1" t="s">
        <v>584</v>
      </c>
    </row>
    <row r="275" spans="1:43" x14ac:dyDescent="0.25">
      <c r="A275" s="159" t="s">
        <v>80</v>
      </c>
      <c r="B275" s="178" t="s">
        <v>167</v>
      </c>
      <c r="C275" s="179" t="s">
        <v>168</v>
      </c>
      <c r="D275" s="180" t="s">
        <v>511</v>
      </c>
      <c r="E275" s="155" t="s">
        <v>582</v>
      </c>
      <c r="F275" s="158" t="s">
        <v>97</v>
      </c>
      <c r="G275" s="158" t="s">
        <v>48</v>
      </c>
      <c r="H275" s="158" t="s">
        <v>884</v>
      </c>
      <c r="I275" s="158" t="s">
        <v>207</v>
      </c>
      <c r="J275" s="158">
        <v>25</v>
      </c>
      <c r="K275" s="158">
        <v>25</v>
      </c>
      <c r="L275" s="219" t="s">
        <v>889</v>
      </c>
      <c r="M275" s="181" t="s">
        <v>242</v>
      </c>
      <c r="N275" s="158" t="s">
        <v>55</v>
      </c>
      <c r="O275" s="158" t="s">
        <v>55</v>
      </c>
      <c r="P275" s="158" t="s">
        <v>53</v>
      </c>
      <c r="Q275" s="158" t="s">
        <v>55</v>
      </c>
      <c r="R275" s="158" t="s">
        <v>55</v>
      </c>
      <c r="S275" s="158" t="s">
        <v>55</v>
      </c>
      <c r="T275" s="158" t="s">
        <v>55</v>
      </c>
      <c r="U275" s="158" t="s">
        <v>54</v>
      </c>
      <c r="V275" s="158" t="s">
        <v>55</v>
      </c>
      <c r="W275" s="158" t="s">
        <v>55</v>
      </c>
      <c r="X275" s="158">
        <v>0.82099999999999995</v>
      </c>
      <c r="Y275" s="158">
        <v>0.14799999999999999</v>
      </c>
      <c r="Z275" s="158">
        <v>100</v>
      </c>
      <c r="AA275" s="158" t="s">
        <v>56</v>
      </c>
      <c r="AB275" s="158">
        <v>6</v>
      </c>
      <c r="AC275" s="158" t="s">
        <v>886</v>
      </c>
      <c r="AD275" s="158" t="s">
        <v>609</v>
      </c>
      <c r="AE275" s="158" t="s">
        <v>58</v>
      </c>
      <c r="AF275" s="158" t="s">
        <v>58</v>
      </c>
      <c r="AG275" s="158" t="s">
        <v>76</v>
      </c>
      <c r="AH275" s="158" t="s">
        <v>60</v>
      </c>
      <c r="AI275" s="158">
        <v>30</v>
      </c>
      <c r="AJ275" s="158" t="s">
        <v>61</v>
      </c>
      <c r="AK275" s="158">
        <v>56</v>
      </c>
      <c r="AL275" s="158">
        <v>56</v>
      </c>
      <c r="AM275" s="158"/>
      <c r="AN275" s="158">
        <v>22</v>
      </c>
      <c r="AO275" s="158">
        <v>113</v>
      </c>
      <c r="AP275" s="4" t="s">
        <v>887</v>
      </c>
      <c r="AQ275" s="1" t="s">
        <v>584</v>
      </c>
    </row>
    <row r="276" spans="1:43" x14ac:dyDescent="0.25">
      <c r="A276" s="159" t="s">
        <v>80</v>
      </c>
      <c r="B276" s="178" t="s">
        <v>167</v>
      </c>
      <c r="C276" s="179" t="s">
        <v>168</v>
      </c>
      <c r="D276" s="180" t="s">
        <v>511</v>
      </c>
      <c r="E276" s="155" t="s">
        <v>582</v>
      </c>
      <c r="F276" s="158" t="s">
        <v>97</v>
      </c>
      <c r="G276" s="158" t="s">
        <v>48</v>
      </c>
      <c r="H276" s="158" t="s">
        <v>884</v>
      </c>
      <c r="I276" s="158" t="s">
        <v>207</v>
      </c>
      <c r="J276" s="158">
        <v>25</v>
      </c>
      <c r="K276" s="158">
        <v>25</v>
      </c>
      <c r="L276" s="219" t="s">
        <v>890</v>
      </c>
      <c r="M276" s="181" t="s">
        <v>242</v>
      </c>
      <c r="N276" s="158" t="s">
        <v>55</v>
      </c>
      <c r="O276" s="158" t="s">
        <v>55</v>
      </c>
      <c r="P276" s="158" t="s">
        <v>53</v>
      </c>
      <c r="Q276" s="158" t="s">
        <v>55</v>
      </c>
      <c r="R276" s="158" t="s">
        <v>55</v>
      </c>
      <c r="S276" s="158" t="s">
        <v>55</v>
      </c>
      <c r="T276" s="158" t="s">
        <v>55</v>
      </c>
      <c r="U276" s="158" t="s">
        <v>54</v>
      </c>
      <c r="V276" s="158" t="s">
        <v>55</v>
      </c>
      <c r="W276" s="158" t="s">
        <v>55</v>
      </c>
      <c r="X276" s="158">
        <v>0.81699999999999995</v>
      </c>
      <c r="Y276" s="158">
        <v>8.3000000000000004E-2</v>
      </c>
      <c r="Z276" s="158">
        <v>100</v>
      </c>
      <c r="AA276" s="158" t="s">
        <v>56</v>
      </c>
      <c r="AB276" s="158">
        <v>6</v>
      </c>
      <c r="AC276" s="158" t="s">
        <v>886</v>
      </c>
      <c r="AD276" s="158" t="s">
        <v>609</v>
      </c>
      <c r="AE276" s="158" t="s">
        <v>58</v>
      </c>
      <c r="AF276" s="158" t="s">
        <v>58</v>
      </c>
      <c r="AG276" s="158" t="s">
        <v>76</v>
      </c>
      <c r="AH276" s="158" t="s">
        <v>60</v>
      </c>
      <c r="AI276" s="158">
        <v>30</v>
      </c>
      <c r="AJ276" s="158" t="s">
        <v>61</v>
      </c>
      <c r="AK276" s="158">
        <v>56</v>
      </c>
      <c r="AL276" s="158">
        <v>56</v>
      </c>
      <c r="AM276" s="158"/>
      <c r="AN276" s="158">
        <v>22</v>
      </c>
      <c r="AO276" s="158">
        <v>113</v>
      </c>
      <c r="AP276" s="4" t="s">
        <v>887</v>
      </c>
      <c r="AQ276" s="1" t="s">
        <v>584</v>
      </c>
    </row>
    <row r="277" spans="1:43" x14ac:dyDescent="0.25">
      <c r="A277" s="165" t="s">
        <v>42</v>
      </c>
      <c r="B277" s="182" t="s">
        <v>69</v>
      </c>
      <c r="C277" s="183" t="s">
        <v>178</v>
      </c>
      <c r="D277" s="183" t="s">
        <v>247</v>
      </c>
      <c r="E277" s="38" t="s">
        <v>248</v>
      </c>
      <c r="F277" s="158" t="s">
        <v>73</v>
      </c>
      <c r="G277" s="158" t="s">
        <v>206</v>
      </c>
      <c r="H277" s="158" t="s">
        <v>49</v>
      </c>
      <c r="I277" s="158" t="s">
        <v>55</v>
      </c>
      <c r="J277" s="158" t="s">
        <v>891</v>
      </c>
      <c r="K277" s="158">
        <v>7.5</v>
      </c>
      <c r="L277" s="158"/>
      <c r="M277" s="158" t="s">
        <v>52</v>
      </c>
      <c r="N277" s="158">
        <v>50</v>
      </c>
      <c r="O277" s="158" t="s">
        <v>55</v>
      </c>
      <c r="P277" s="158" t="s">
        <v>53</v>
      </c>
      <c r="Q277" s="158">
        <f>N277</f>
        <v>50</v>
      </c>
      <c r="R277" s="158" t="str">
        <f>O277</f>
        <v>NA</v>
      </c>
      <c r="S277" s="158">
        <v>23.6</v>
      </c>
      <c r="T277" s="158" t="s">
        <v>55</v>
      </c>
      <c r="U277" s="158" t="s">
        <v>54</v>
      </c>
      <c r="V277" s="158">
        <f>S277</f>
        <v>23.6</v>
      </c>
      <c r="W277" s="158" t="str">
        <f>T277</f>
        <v>NA</v>
      </c>
      <c r="X277" s="158">
        <f>V277/Q277</f>
        <v>0.47200000000000003</v>
      </c>
      <c r="Y277" s="158" t="s">
        <v>55</v>
      </c>
      <c r="Z277" s="158">
        <v>10000</v>
      </c>
      <c r="AA277" s="158" t="s">
        <v>892</v>
      </c>
      <c r="AB277" s="158" t="s">
        <v>55</v>
      </c>
      <c r="AC277" s="158" t="s">
        <v>893</v>
      </c>
      <c r="AD277" s="158" t="s">
        <v>894</v>
      </c>
      <c r="AE277" s="158" t="s">
        <v>58</v>
      </c>
      <c r="AF277" s="158" t="s">
        <v>58</v>
      </c>
      <c r="AG277" s="158" t="s">
        <v>59</v>
      </c>
      <c r="AH277" s="158" t="s">
        <v>58</v>
      </c>
      <c r="AI277" s="158" t="s">
        <v>77</v>
      </c>
      <c r="AJ277" s="158" t="s">
        <v>209</v>
      </c>
      <c r="AK277" s="158" t="s">
        <v>55</v>
      </c>
      <c r="AL277" s="158" t="s">
        <v>55</v>
      </c>
      <c r="AM277" s="158"/>
      <c r="AN277" s="158">
        <v>34</v>
      </c>
      <c r="AO277" s="158">
        <v>-117</v>
      </c>
      <c r="AP277" s="158" t="s">
        <v>895</v>
      </c>
      <c r="AQ277" s="1" t="s">
        <v>896</v>
      </c>
    </row>
    <row r="278" spans="1:43" x14ac:dyDescent="0.25">
      <c r="A278" s="172" t="s">
        <v>109</v>
      </c>
      <c r="B278" s="191" t="s">
        <v>274</v>
      </c>
      <c r="C278" s="163" t="s">
        <v>446</v>
      </c>
      <c r="D278" s="175" t="s">
        <v>447</v>
      </c>
      <c r="E278" s="115" t="s">
        <v>897</v>
      </c>
      <c r="F278" s="158" t="s">
        <v>97</v>
      </c>
      <c r="G278" s="158" t="s">
        <v>86</v>
      </c>
      <c r="H278" s="158" t="s">
        <v>49</v>
      </c>
      <c r="I278" s="158" t="s">
        <v>55</v>
      </c>
      <c r="J278" s="158" t="s">
        <v>898</v>
      </c>
      <c r="K278" s="158">
        <v>27</v>
      </c>
      <c r="L278" s="158"/>
      <c r="M278" s="158" t="s">
        <v>52</v>
      </c>
      <c r="N278" s="158">
        <v>48</v>
      </c>
      <c r="O278" s="158">
        <v>10</v>
      </c>
      <c r="P278" s="158" t="s">
        <v>53</v>
      </c>
      <c r="Q278" s="158">
        <f>N278</f>
        <v>48</v>
      </c>
      <c r="R278" s="158">
        <f>O278</f>
        <v>10</v>
      </c>
      <c r="S278" s="158">
        <v>8.6999999999999993</v>
      </c>
      <c r="T278" s="158">
        <v>3.04</v>
      </c>
      <c r="U278" s="158" t="s">
        <v>54</v>
      </c>
      <c r="V278" s="158">
        <f>S278</f>
        <v>8.6999999999999993</v>
      </c>
      <c r="W278" s="158">
        <f>T278</f>
        <v>3.04</v>
      </c>
      <c r="X278" s="158">
        <f>V278/Q278</f>
        <v>0.18124999999999999</v>
      </c>
      <c r="Y278" s="158" t="s">
        <v>55</v>
      </c>
      <c r="Z278" s="158">
        <v>300</v>
      </c>
      <c r="AA278" s="158" t="s">
        <v>56</v>
      </c>
      <c r="AB278" s="158">
        <v>6</v>
      </c>
      <c r="AC278" s="158" t="s">
        <v>899</v>
      </c>
      <c r="AD278" s="158" t="s">
        <v>609</v>
      </c>
      <c r="AE278" s="158" t="s">
        <v>58</v>
      </c>
      <c r="AF278" s="158" t="s">
        <v>58</v>
      </c>
      <c r="AG278" s="158" t="s">
        <v>59</v>
      </c>
      <c r="AH278" s="158" t="s">
        <v>58</v>
      </c>
      <c r="AI278" s="158" t="s">
        <v>77</v>
      </c>
      <c r="AJ278" s="158" t="s">
        <v>209</v>
      </c>
      <c r="AK278" s="158" t="s">
        <v>77</v>
      </c>
      <c r="AL278" s="158" t="s">
        <v>55</v>
      </c>
      <c r="AM278" s="158"/>
      <c r="AN278" s="158">
        <v>17</v>
      </c>
      <c r="AO278" s="158">
        <v>-64</v>
      </c>
      <c r="AP278" s="158" t="s">
        <v>900</v>
      </c>
      <c r="AQ278" s="1" t="s">
        <v>901</v>
      </c>
    </row>
    <row r="279" spans="1:43" x14ac:dyDescent="0.25">
      <c r="E279" s="2"/>
    </row>
    <row r="280" spans="1:43" x14ac:dyDescent="0.25">
      <c r="E280" s="2"/>
    </row>
    <row r="281" spans="1:43" x14ac:dyDescent="0.25">
      <c r="E281" s="2"/>
    </row>
    <row r="282" spans="1:43" x14ac:dyDescent="0.25">
      <c r="E282" s="2"/>
    </row>
    <row r="283" spans="1:43" x14ac:dyDescent="0.25">
      <c r="E283" s="2"/>
    </row>
    <row r="284" spans="1:43" x14ac:dyDescent="0.25">
      <c r="E284" s="2"/>
    </row>
    <row r="285" spans="1:43" x14ac:dyDescent="0.25">
      <c r="E285" s="2"/>
    </row>
    <row r="286" spans="1:43" x14ac:dyDescent="0.25">
      <c r="E286" s="2"/>
    </row>
    <row r="287" spans="1:43" x14ac:dyDescent="0.25">
      <c r="E287" s="2"/>
    </row>
    <row r="288" spans="1:43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</sheetData>
  <sortState xmlns:xlrd2="http://schemas.microsoft.com/office/spreadsheetml/2017/richdata2" ref="A2:AQ278">
    <sortCondition ref="AP2:AP278"/>
    <sortCondition ref="B2:B278"/>
    <sortCondition ref="C2:C278"/>
    <sortCondition ref="D2:D278"/>
    <sortCondition ref="E2:E278"/>
    <sortCondition ref="A2:A278"/>
  </sortState>
  <dataValidations count="1">
    <dataValidation allowBlank="1" showInputMessage="1" showErrorMessage="1" sqref="AP48 AP59 AP81 P1:R1 E13:E17 B7:D17 AA4:AA13 C3:E6 B2:B6 C2 U157:W161 A32:F32 A2:A31 A36:F36 A33:C35 A37:D37 F2 A38:F38 F37 B18:F20 A39:E39 A40:C41 F40:F41 A104 B105 A106 A107:C107 A108:E109 A110:A111 C110 D112:E112 A112:B112 G111 G108:G109 Q114:R126 A65:F78 AJ207:AJ211 AI157:AJ161 A121:D126 H115:H126 AH115:AJ126 U115:U127 Q127:S127 T128:W128 AH162:AJ182 A42:F62 C63:C64 A63:A64 N127 A158:C159 A160:D161 A157:H157 F158:H159 G160:H161 M69:M83 AD162:AD164 A162:E174 D175:E175 A175:B175 F179:H179 D181:E181 A181:B181 AK188:AL188 G180:H186 G187:G189 AL168:AL186 AD183:AG186 P190:P204 A191:A195 C191 C192:E195 Q196:R202 A196:C202 F209:F211 A203:E203 A204:C204 AH203:AJ204 U203:U204 D205:E205 A205:B205 A206:D206 P205:R206 U205:W206 A207:F208 P207:P211 U207:U211 A209:C209 G207:G211 A210:E211 A115:F120 A212:D213 A214:E215 U212:W216 U217:U248 A223:F225 A227 G225 A226:B226 A228:C229 D229 N113:O114 Z1:AC1 A272:K275 AD113:AD114 L113:L114 U178:W202 G174:H178 A176:E180 G167:H171 U5:U68 F172:H173 U168:W168 P169:R189 S113:X114 S154:W156 F162:J166 A243:C243 A242:D242 A244:D244 AJ272:AM275 A245:C245 A216:C222 A246:E252 B253:B264 U169:X177 AC257 AA257:AB258 N162:O167 Z156:AD156 Z157:AC159 Z178:Z258 Z177:AC177 AB169:AB175 B265:D269 A113:J114 Q128:R137 Q138:W138 U73:U112 S129:W137 Q139:S140 AH113:AN114 AB161:AB167 S162:W167 K162:L167 AK162:AO167 AQ146:AQ156 AA178:AC256 B21:D31 U250:U278 E23:E31 P3:P68 J61:L78 L127 K168:K174 A182:E190 C259:D264 X154:X168 S153:X153 A79:E103 X178:X278 A277:C278 AI183:AK186 AP272:AP276 Y259:AC275 AK168:AK182 D216:F218 D219:D222 A230:E241 T139:W152 AP105:AP114 P73:P168 M133:M206 Z116:AC155 K133:K156 A127:J156 Q141:R168 S141:S152 N128:O156 L129:L156 X115:X152 AH127:AP156 AP162:AP166 AQ163:AQ166" xr:uid="{A4683F43-3765-4100-BBD1-7BBBBBA55C1E}"/>
  </dataValidations>
  <hyperlinks>
    <hyperlink ref="AQ51" r:id="rId1" xr:uid="{8EBF8A11-0332-41AF-9E2F-53DC5CC68F7A}"/>
    <hyperlink ref="AQ247" r:id="rId2" xr:uid="{A8F923BE-2671-4B01-A833-4834A685E0A5}"/>
    <hyperlink ref="AQ161" r:id="rId3" xr:uid="{A8425203-3FAE-41A6-A608-59F999C05A70}"/>
    <hyperlink ref="AQ54" r:id="rId4" xr:uid="{169D66AD-C400-494F-A2A2-566B312A6038}"/>
    <hyperlink ref="AQ175" r:id="rId5" xr:uid="{CCFB4599-E991-442F-933B-614C78B8305F}"/>
    <hyperlink ref="AQ52" r:id="rId6" xr:uid="{224E2BA8-6D73-4B5C-B182-CC4BCB882831}"/>
    <hyperlink ref="AQ238" r:id="rId7" xr:uid="{C5899D9E-627F-4153-883A-4F9B17F784DE}"/>
    <hyperlink ref="AQ242" r:id="rId8" xr:uid="{B096F826-D8AB-4156-B334-455A33DD5404}"/>
    <hyperlink ref="AQ24" r:id="rId9" xr:uid="{737898E7-E834-49E7-9509-C12A76A07D2C}"/>
    <hyperlink ref="AQ167" r:id="rId10" xr:uid="{44EC4338-61BF-4445-8AED-7D369CB16012}"/>
    <hyperlink ref="AQ169" r:id="rId11" xr:uid="{37737E42-65BA-4B59-8978-74CEC92EAF9A}"/>
    <hyperlink ref="AQ168" r:id="rId12" xr:uid="{1BF1516A-835A-43C3-B737-E6FB86FADD4D}"/>
    <hyperlink ref="AQ170" r:id="rId13" xr:uid="{13DB2A6C-033A-4847-BBA7-B03FC1D871C8}"/>
    <hyperlink ref="AQ171" r:id="rId14" xr:uid="{98746ABD-E8BE-45F0-8607-C7A9CFCF4B24}"/>
    <hyperlink ref="AQ164" r:id="rId15" xr:uid="{F4986A3C-7D06-4CC8-B8E7-09825BB96E9A}"/>
    <hyperlink ref="AQ163" r:id="rId16" xr:uid="{C38124F1-2F0F-4D21-8286-351C1D2A5D8A}"/>
    <hyperlink ref="AQ166" r:id="rId17" xr:uid="{894071F6-59F2-4DB4-A0B0-E12A8780DB45}"/>
    <hyperlink ref="AQ165" r:id="rId18" xr:uid="{AF4CAC70-40D9-4D64-959D-0D8796C954A1}"/>
    <hyperlink ref="AQ181" r:id="rId19" xr:uid="{37C864DA-D868-4C01-A2C2-450AF2CBAF18}"/>
    <hyperlink ref="AQ74" r:id="rId20" xr:uid="{7B5B8445-866F-40FD-B7C1-19454C6F4120}"/>
    <hyperlink ref="AQ75" r:id="rId21" xr:uid="{A6EDAA9B-5660-48DD-9E60-E70AAEBF4E6C}"/>
    <hyperlink ref="AQ22" r:id="rId22" xr:uid="{406ACB1F-7C09-4549-989F-A1D7FB5A9BD4}"/>
    <hyperlink ref="AQ91" r:id="rId23" xr:uid="{1474CC56-4A02-4FCD-81C4-DDE8C214750D}"/>
    <hyperlink ref="AQ116" r:id="rId24" xr:uid="{994DBB75-DB53-427A-973C-76DFED03F5F5}"/>
    <hyperlink ref="AQ118" r:id="rId25" xr:uid="{BDF2AED3-D76B-46C6-95D7-39EB37FA919E}"/>
    <hyperlink ref="AQ119" r:id="rId26" xr:uid="{5D14CFDE-1F1A-40A4-BCDD-A77E2532756E}"/>
    <hyperlink ref="AQ157" r:id="rId27" xr:uid="{C041DDBF-C1B2-436B-A18B-A602855731E9}"/>
    <hyperlink ref="AQ191:AQ194" r:id="rId28" location="Tab1" display="https://link.springer.com/article/10.1007/s10811-015-0578-5#Tab1" xr:uid="{F5400AE1-04F5-4A67-8077-CAAACBD711F1}"/>
    <hyperlink ref="AQ173" r:id="rId29" xr:uid="{FC38FB19-2E1B-431A-9042-836A04A02133}"/>
    <hyperlink ref="AQ277" r:id="rId30" xr:uid="{BAE719D6-CECD-4F20-8B40-C08D7578EF19}"/>
    <hyperlink ref="AQ218" r:id="rId31" xr:uid="{E846D47D-E673-4664-BFE2-EC3ED719B1CD}"/>
    <hyperlink ref="AQ278" r:id="rId32" xr:uid="{882B50F2-E858-4990-8219-6DFA6A8687B8}"/>
    <hyperlink ref="AQ23" r:id="rId33" xr:uid="{F734BEB0-9E9F-4DD4-ADAE-8B8A10BCA295}"/>
    <hyperlink ref="AQ111" r:id="rId34" xr:uid="{19CD8108-3119-41C0-9550-40A95BB224E7}"/>
    <hyperlink ref="AQ92" r:id="rId35" xr:uid="{5157E1E0-BC56-4582-8460-DD16B537BDDC}"/>
    <hyperlink ref="AQ159" r:id="rId36" xr:uid="{641F7F09-7A1A-4E59-97A1-DD84CEC7F442}"/>
    <hyperlink ref="AQ192" r:id="rId37" xr:uid="{E1662B53-F3B6-47A4-A3A8-4517EEF0F201}"/>
    <hyperlink ref="AQ206" r:id="rId38" xr:uid="{90AC246B-7B3E-483F-96B2-1AA00FEBFA6D}"/>
    <hyperlink ref="AQ234" r:id="rId39" xr:uid="{6BF972AE-0937-451B-835C-1FEAEE667A88}"/>
    <hyperlink ref="AQ246" r:id="rId40" xr:uid="{D84651FD-D334-4A15-B33B-EBE8F07644C5}"/>
    <hyperlink ref="AQ229" r:id="rId41" xr:uid="{00448B32-9C51-4DA6-A3FD-5C2580AF90AF}"/>
    <hyperlink ref="AQ146" r:id="rId42" xr:uid="{66D0A842-0422-4D1D-BD0B-E168F62A9602}"/>
    <hyperlink ref="AQ90" r:id="rId43" location="file-0" xr:uid="{2E670B35-DB9D-420C-8982-3BB3140B93DE}"/>
    <hyperlink ref="AQ89" r:id="rId44" location="file-0" xr:uid="{BE6BD4DE-051D-42AB-A05E-9702CF4CD780}"/>
    <hyperlink ref="AQ37" r:id="rId45" xr:uid="{CE7DE826-1C06-4F12-9808-C63869F50CBB}"/>
    <hyperlink ref="AQ100" r:id="rId46" xr:uid="{5FFF1DA5-E0F2-462A-89DF-E59D6C8E390B}"/>
    <hyperlink ref="AQ160" r:id="rId47" xr:uid="{B579205D-7806-46C4-B066-C61ED5090F5C}"/>
    <hyperlink ref="AQ185" r:id="rId48" xr:uid="{C5B8D464-685B-4D62-910C-110D6BBF80D1}"/>
    <hyperlink ref="AQ227" r:id="rId49" xr:uid="{221ED2F7-5D2B-4E83-8FBE-9591372F8CC6}"/>
    <hyperlink ref="AQ273" r:id="rId50" xr:uid="{17DD1B10-74A5-45E6-A706-94169024CB50}"/>
    <hyperlink ref="AQ32" r:id="rId51" xr:uid="{8C382F8F-6914-4963-9D9C-6E052544710F}"/>
    <hyperlink ref="AZ156" r:id="rId52" xr:uid="{EF3A3529-F461-413F-B63D-B0A6F40FFFC6}"/>
    <hyperlink ref="AQ49" r:id="rId53" xr:uid="{CC90342A-9F84-4908-AD40-08AE2AC31D0D}"/>
    <hyperlink ref="AQ219" r:id="rId54" xr:uid="{68C1ED80-81CB-4690-A4B0-FD65ACF0F7E4}"/>
    <hyperlink ref="AQ2" r:id="rId55" xr:uid="{73E79293-83F0-4FF4-BF4E-EDFBBC3594C1}"/>
    <hyperlink ref="AQ6" r:id="rId56" xr:uid="{A805B08D-C51F-49C2-BD0B-B885C2CFB1CA}"/>
    <hyperlink ref="AQ7" r:id="rId57" xr:uid="{B321A23E-7B52-4B03-B182-D3326CEE74C9}"/>
    <hyperlink ref="AQ8" r:id="rId58" xr:uid="{B16D765E-899D-405F-8B93-995BD132E9FA}"/>
    <hyperlink ref="AQ9" r:id="rId59" xr:uid="{F04E5FFE-CA9A-4A05-8210-D28AAAA41DAA}"/>
    <hyperlink ref="AQ10" r:id="rId60" xr:uid="{FB71642A-B378-4734-9566-F9D0A6E1A3A0}"/>
    <hyperlink ref="AQ11" r:id="rId61" xr:uid="{9EBE63F0-42C1-492F-B7F4-E9E0816C13E8}"/>
    <hyperlink ref="AQ12" r:id="rId62" xr:uid="{CDC8956D-A112-4577-B8F7-9FF239DD85E0}"/>
    <hyperlink ref="AQ13:AQ21" r:id="rId63" display="https://doi.org/10.1007/BF00047844" xr:uid="{111D0E65-6C45-4998-B4DC-9EEE7AADE575}"/>
    <hyperlink ref="AQ25" r:id="rId64" xr:uid="{E12D2E28-EE9D-499C-AE48-6EA66F498F17}"/>
    <hyperlink ref="AQ26:AQ31" r:id="rId65" display="https://doi.org/10.1111/j.1529-8817.2007.00416.x" xr:uid="{9BFC5514-BB53-45D3-B3B2-36A626A3B33B}"/>
    <hyperlink ref="AQ36" r:id="rId66" xr:uid="{92687C66-758D-4081-8469-A6533D8C175D}"/>
    <hyperlink ref="AQ33:AQ35" r:id="rId67" display="https://doi.org/10.1111/j.1529-8817.1978.tb00297.x" xr:uid="{C9032413-C2E1-4279-98C7-70420FC1E285}"/>
    <hyperlink ref="AQ38:AQ41" r:id="rId68" display="https://doi.org/10.1111/j.0022-3646.1985.00448.x" xr:uid="{0C668CF3-5C32-4194-9447-892BC28A1FF8}"/>
    <hyperlink ref="AQ42" r:id="rId69" xr:uid="{5B947BEC-9BC8-45C1-B132-53BAC860B7AD}"/>
    <hyperlink ref="AQ43:AQ48" r:id="rId70" display="https://doi.org/10.1016/0022-0981(85)90100-5" xr:uid="{21D78E23-D03F-4EFC-BCEB-3B6A95F4C9A1}"/>
    <hyperlink ref="AQ50" r:id="rId71" xr:uid="{8E88FEB8-B296-467E-AB97-891A01D73DD8}"/>
    <hyperlink ref="AQ53" r:id="rId72" xr:uid="{F844DE8E-C9A1-45E7-847D-A61A70AAA236}"/>
    <hyperlink ref="AQ55" r:id="rId73" xr:uid="{27368B5F-A579-4265-9CBB-5ECB97F71E0E}"/>
    <hyperlink ref="AQ56" r:id="rId74" xr:uid="{70701C1B-DEB9-412A-9B08-C407D8DA8E40}"/>
    <hyperlink ref="AQ57" r:id="rId75" xr:uid="{46CBA627-2B38-4BAF-AD59-BA3DCC7C64B0}"/>
    <hyperlink ref="AQ58" r:id="rId76" xr:uid="{2DC05E08-A158-4C0E-B559-E2DB31FD6A0D}"/>
    <hyperlink ref="AQ59" r:id="rId77" xr:uid="{34BD1635-8E94-4902-BA68-F41D6B35167E}"/>
    <hyperlink ref="AQ60:AQ67" r:id="rId78" display="https://doi.org/10.1007/BF00428652" xr:uid="{4E2BBB23-C97F-4FAC-ABBF-9B7272290856}"/>
    <hyperlink ref="AQ68" r:id="rId79" xr:uid="{0CD82F8F-8C7A-46BB-8806-858CB7B60BE0}"/>
    <hyperlink ref="AQ69" r:id="rId80" xr:uid="{CDBBC49F-70C3-48FF-8128-195EA218F140}"/>
    <hyperlink ref="AQ70:AQ73" r:id="rId81" display="https://doi.org/10.1007/s11802-013-1928-z" xr:uid="{DD6E7C54-7583-4E90-8D1D-8E48FCEC70BA}"/>
    <hyperlink ref="AQ77" r:id="rId82" xr:uid="{2E69B8CA-39D5-4B53-BDE1-4A83E88902B0}"/>
    <hyperlink ref="AQ78:AQ88" r:id="rId83" display="https://doi.org/10.1111/j.1529-8817.2008.00484.x" xr:uid="{E8D80840-3D64-4585-9F9C-67E06496E586}"/>
    <hyperlink ref="AQ93:AQ99" r:id="rId84" display="https://doi.org/10.1016/j.aquabot.2012.03.006" xr:uid="{17A10B99-288B-43CC-BDD0-F5B795A6ED90}"/>
    <hyperlink ref="AQ101:AQ103" r:id="rId85" display="https://doi.org/10.1111/j.1529-8817.2004.03116.x" xr:uid="{B5B0CA98-FBAF-4197-97D6-8E12ADAFD8F7}"/>
    <hyperlink ref="AQ104" r:id="rId86" xr:uid="{830EE4DF-2847-4494-9FC0-DA04066B6125}"/>
    <hyperlink ref="AQ105:AQ110" r:id="rId87" display="https://doi.org/10.1016/j.aquabot.2011.09.004" xr:uid="{A7640D20-2048-47FB-BC74-F544DF4E91D0}"/>
    <hyperlink ref="AQ112" r:id="rId88" xr:uid="{7BD96628-4CF2-425C-A2B9-A0553369FC74}"/>
    <hyperlink ref="AQ113" r:id="rId89" xr:uid="{2BB0231C-8F2C-4B91-943F-998FCF951DA4}"/>
    <hyperlink ref="AQ114:AQ115" r:id="rId90" display="https://doi.org/10.1111/j.1529-8817.1987.tb04204.x" xr:uid="{F98FB1FD-917C-4543-A6AA-1E8EB6224535}"/>
    <hyperlink ref="AQ117" r:id="rId91" xr:uid="{D0FA25B5-69CB-4754-A1EC-FB1DC8BD788F}"/>
    <hyperlink ref="AQ120" r:id="rId92" xr:uid="{AD5B5D40-EBC0-436C-A92A-97C460325915}"/>
    <hyperlink ref="AQ121:AQ131" r:id="rId93" display="https://doi.org/10.1007/BF00349487" xr:uid="{55BEC095-3ECA-41C1-A950-B3D46BE47DAB}"/>
    <hyperlink ref="AQ132" r:id="rId94" xr:uid="{DA1E4290-BBC4-41DE-870D-09C21B3B1224}"/>
    <hyperlink ref="AQ133:AQ143" r:id="rId95" display="https://doi.org/10.3354/meps161155" xr:uid="{214D29B0-4E63-441F-8254-FB5D13ACCDC5}"/>
    <hyperlink ref="AQ3:AQ5" r:id="rId96" display="https://doi.org/10.3354/meps13429" xr:uid="{897DD0F5-6AB7-4E97-AF3F-CD4761B8991A}"/>
    <hyperlink ref="AQ76" r:id="rId97" xr:uid="{AB35104C-7450-4C85-8241-A987CE5587FC}"/>
    <hyperlink ref="AQ144" r:id="rId98" xr:uid="{597C46B2-147D-4835-8CD1-BF15BD06B6B5}"/>
    <hyperlink ref="AQ145" r:id="rId99" xr:uid="{690C5705-5E69-44D1-8CDB-A0CD527B4A73}"/>
    <hyperlink ref="AQ147" r:id="rId100" xr:uid="{23C566E4-DC54-4D6E-A0F3-8FDD933C80AA}"/>
    <hyperlink ref="AQ148" r:id="rId101" xr:uid="{12BE812B-E18D-44A9-B811-DC8CD047B6C1}"/>
    <hyperlink ref="AQ149" r:id="rId102" xr:uid="{CB9BEA40-F948-46CC-B3CD-274E09EEE039}"/>
    <hyperlink ref="AQ150" r:id="rId103" xr:uid="{08CFD892-8A94-4C9F-BF20-A1FF3D6641F1}"/>
    <hyperlink ref="AQ162" r:id="rId104" xr:uid="{841153D6-8ADC-4D91-8BF5-2F650D43AF5E}"/>
    <hyperlink ref="AQ172" r:id="rId105" xr:uid="{C7B6FB9D-741F-4A09-B830-0DBBFF21D478}"/>
    <hyperlink ref="AQ174" r:id="rId106" xr:uid="{12177009-D95D-4C02-9F08-C27DFF0070FA}"/>
    <hyperlink ref="AQ176" r:id="rId107" xr:uid="{4CC6418E-33E0-449A-BE53-232689D86EA8}"/>
    <hyperlink ref="AQ177" r:id="rId108" xr:uid="{0900D690-1541-49D6-AA3F-96B884FC2623}"/>
    <hyperlink ref="AQ178" r:id="rId109" xr:uid="{60A90F82-EEC3-4C9B-99F1-3D1F348DD93B}"/>
    <hyperlink ref="AQ179" r:id="rId110" xr:uid="{D2AED21D-4AFB-4BD7-9AC0-900715633F9A}"/>
    <hyperlink ref="AQ180" r:id="rId111" xr:uid="{04ECD493-B1F0-442A-9411-CAC7A7E6F6A4}"/>
    <hyperlink ref="AQ182" r:id="rId112" xr:uid="{ED1E380F-561B-471F-9F94-D2428503E1FA}"/>
    <hyperlink ref="AQ183" r:id="rId113" xr:uid="{37B44AC3-B22A-48CD-8CE8-DC16EEFBB8D7}"/>
    <hyperlink ref="AQ184" r:id="rId114" xr:uid="{3C0D950A-0643-465E-82E0-022A8B6B1E39}"/>
    <hyperlink ref="AQ186:AQ191" r:id="rId115" display="https://doi.org/10.2216/13-147.1" xr:uid="{2F3EBB1A-865E-47AE-9603-F12029287AB0}"/>
    <hyperlink ref="AQ193:AQ205" r:id="rId116" location="Tab1" display="https://link.springer.com/article/10.1007/s10811-015-0578-5#Tab1" xr:uid="{AB27C1AD-11EE-423A-917D-1D7400D51DD7}"/>
    <hyperlink ref="AQ220:AQ224" r:id="rId117" display="https://doi.org/10.1007/s10811-022-02743-w" xr:uid="{B1692114-A17B-4BA3-8FF6-047332344603}"/>
    <hyperlink ref="AQ225" r:id="rId118" xr:uid="{27877120-3C5D-42A7-9D80-8B6F0C2E4083}"/>
    <hyperlink ref="AQ226" r:id="rId119" xr:uid="{6113E623-007D-4B45-A947-86B06767087B}"/>
    <hyperlink ref="AQ228" r:id="rId120" xr:uid="{42920A3F-3C86-4E38-AF10-A98CF6DB6EE9}"/>
    <hyperlink ref="AQ230:AQ233" r:id="rId121" display="https://doi.org/10.3354/meps169143" xr:uid="{39FC0E59-A71E-4F2B-9F62-CF464615D552}"/>
    <hyperlink ref="AQ239:AQ241" r:id="rId122" display="https://doi.org/10.1111/j.1529-8817.1978.tb00292.x" xr:uid="{2E0E9C8D-714B-46A3-A89E-1D3F35842BB8}"/>
    <hyperlink ref="AQ248:AQ272" r:id="rId123" display="https://doi.org/10.1007/BF02180189" xr:uid="{09332064-15D1-4FAD-B8B1-2D7343EE03A9}"/>
    <hyperlink ref="AQ274:AQ276" r:id="rId124" display="https://doi.org/10.1371/journal.pone.0108980" xr:uid="{391839BD-E24F-4627-B449-E82C348C6591}"/>
    <hyperlink ref="AQ214" r:id="rId125" xr:uid="{4ABF51D0-0492-41F3-A2D6-E918F3FEB143}"/>
    <hyperlink ref="AQ215:AQ217" r:id="rId126" display="https://doi.org/10.1007/s10811-022-02881-1" xr:uid="{36303DA2-E076-4239-89AE-49F7D43E407A}"/>
    <hyperlink ref="AQ236" r:id="rId127" xr:uid="{10544892-C130-4DBC-B088-EED54DF145E4}"/>
    <hyperlink ref="AQ237" r:id="rId128" xr:uid="{8DFCC612-2883-48BD-8516-385E4C30D5FC}"/>
    <hyperlink ref="AQ244" r:id="rId129" xr:uid="{4BD2972A-7692-43DA-B068-67D80FAF46AD}"/>
    <hyperlink ref="AQ245" r:id="rId130" xr:uid="{A35688FF-D178-424E-8563-19593CB8A9C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78BD-4A8A-4A8E-B8C6-1F3D8ECEEB1D}">
  <dimension ref="A1:AQ556"/>
  <sheetViews>
    <sheetView tabSelected="1" topLeftCell="H1" workbookViewId="0">
      <pane ySplit="1" topLeftCell="A2" activePane="bottomLeft" state="frozen"/>
      <selection pane="bottomLeft" activeCell="L1" sqref="L1:L1048576"/>
    </sheetView>
  </sheetViews>
  <sheetFormatPr defaultColWidth="8.85546875" defaultRowHeight="15" x14ac:dyDescent="0.25"/>
  <cols>
    <col min="1" max="1" width="8.85546875" style="230"/>
    <col min="2" max="2" width="11.7109375" style="230" bestFit="1" customWidth="1"/>
    <col min="3" max="3" width="17.85546875" style="230" bestFit="1" customWidth="1"/>
    <col min="4" max="4" width="8.85546875" style="230"/>
    <col min="5" max="5" width="16.5703125" style="230" bestFit="1" customWidth="1"/>
    <col min="6" max="6" width="28.85546875" style="230" bestFit="1" customWidth="1"/>
    <col min="7" max="7" width="34.42578125" style="230" bestFit="1" customWidth="1"/>
    <col min="8" max="8" width="45.140625" style="230" bestFit="1" customWidth="1"/>
    <col min="9" max="9" width="19.28515625" style="230" bestFit="1" customWidth="1"/>
    <col min="10" max="10" width="8.85546875" style="230"/>
    <col min="11" max="11" width="11.5703125" style="230" bestFit="1" customWidth="1"/>
    <col min="12" max="17" width="8.85546875" style="230"/>
    <col min="18" max="18" width="12.7109375" style="230" bestFit="1" customWidth="1"/>
    <col min="19" max="19" width="15.5703125" style="230" bestFit="1" customWidth="1"/>
    <col min="20" max="21" width="8.85546875" style="230"/>
    <col min="22" max="22" width="18" style="230" customWidth="1"/>
    <col min="23" max="23" width="15.7109375" style="230" customWidth="1"/>
    <col min="24" max="34" width="8.85546875" style="230" customWidth="1"/>
    <col min="35" max="35" width="12.5703125" style="230" customWidth="1"/>
    <col min="36" max="36" width="19.5703125" style="230" customWidth="1"/>
    <col min="37" max="37" width="8.85546875" style="230" customWidth="1"/>
    <col min="38" max="41" width="8.85546875" style="230"/>
    <col min="42" max="42" width="40.5703125" style="230" bestFit="1" customWidth="1"/>
    <col min="43" max="43" width="30.42578125" style="230" customWidth="1"/>
    <col min="44" max="16384" width="8.85546875" style="230"/>
  </cols>
  <sheetData>
    <row r="1" spans="1:43" x14ac:dyDescent="0.25">
      <c r="A1" s="230" t="s">
        <v>902</v>
      </c>
      <c r="B1" s="231" t="s">
        <v>0</v>
      </c>
      <c r="C1" s="231" t="s">
        <v>1</v>
      </c>
      <c r="D1" s="231" t="s">
        <v>2</v>
      </c>
      <c r="E1" s="231" t="s">
        <v>3</v>
      </c>
      <c r="F1" s="231" t="s">
        <v>4</v>
      </c>
      <c r="G1" s="231" t="s">
        <v>5</v>
      </c>
      <c r="H1" s="231" t="s">
        <v>6</v>
      </c>
      <c r="I1" s="231" t="s">
        <v>7</v>
      </c>
      <c r="J1" s="231" t="s">
        <v>8</v>
      </c>
      <c r="K1" s="231" t="s">
        <v>9</v>
      </c>
      <c r="L1" s="231" t="s">
        <v>10</v>
      </c>
      <c r="M1" s="231" t="s">
        <v>11</v>
      </c>
      <c r="N1" s="231" t="s">
        <v>12</v>
      </c>
      <c r="O1" s="231" t="s">
        <v>13</v>
      </c>
      <c r="P1" s="231" t="s">
        <v>14</v>
      </c>
      <c r="Q1" s="231" t="s">
        <v>15</v>
      </c>
      <c r="R1" s="231" t="s">
        <v>16</v>
      </c>
      <c r="S1" s="231" t="s">
        <v>17</v>
      </c>
      <c r="T1" s="231" t="s">
        <v>18</v>
      </c>
      <c r="U1" s="231" t="s">
        <v>19</v>
      </c>
      <c r="V1" s="231" t="s">
        <v>20</v>
      </c>
      <c r="W1" s="231" t="s">
        <v>21</v>
      </c>
      <c r="X1" s="231" t="s">
        <v>22</v>
      </c>
      <c r="Y1" s="231" t="s">
        <v>23</v>
      </c>
      <c r="Z1" s="231" t="s">
        <v>24</v>
      </c>
      <c r="AA1" s="231" t="s">
        <v>25</v>
      </c>
      <c r="AB1" s="231" t="s">
        <v>26</v>
      </c>
      <c r="AC1" s="231" t="s">
        <v>27</v>
      </c>
      <c r="AD1" s="231" t="s">
        <v>28</v>
      </c>
      <c r="AE1" s="231" t="s">
        <v>29</v>
      </c>
      <c r="AF1" s="232" t="s">
        <v>30</v>
      </c>
      <c r="AG1" s="232" t="s">
        <v>31</v>
      </c>
      <c r="AH1" s="232" t="s">
        <v>32</v>
      </c>
      <c r="AI1" s="231" t="s">
        <v>33</v>
      </c>
      <c r="AJ1" s="231" t="s">
        <v>34</v>
      </c>
      <c r="AK1" s="231" t="s">
        <v>35</v>
      </c>
      <c r="AL1" s="231" t="s">
        <v>36</v>
      </c>
      <c r="AM1" s="231" t="s">
        <v>37</v>
      </c>
      <c r="AN1" s="231" t="s">
        <v>38</v>
      </c>
      <c r="AO1" s="231" t="s">
        <v>39</v>
      </c>
      <c r="AP1" s="231" t="s">
        <v>40</v>
      </c>
      <c r="AQ1" s="231" t="s">
        <v>41</v>
      </c>
    </row>
    <row r="2" spans="1:43" x14ac:dyDescent="0.25">
      <c r="A2" s="230" t="s">
        <v>903</v>
      </c>
      <c r="B2" s="232" t="s">
        <v>109</v>
      </c>
      <c r="C2" s="232" t="s">
        <v>274</v>
      </c>
      <c r="D2" s="232" t="s">
        <v>446</v>
      </c>
      <c r="E2" s="232" t="s">
        <v>447</v>
      </c>
      <c r="F2" s="233" t="s">
        <v>606</v>
      </c>
      <c r="G2" s="228" t="s">
        <v>97</v>
      </c>
      <c r="H2" s="232" t="s">
        <v>607</v>
      </c>
      <c r="I2" s="232" t="s">
        <v>49</v>
      </c>
      <c r="J2" s="232" t="s">
        <v>203</v>
      </c>
      <c r="K2" s="232">
        <v>20</v>
      </c>
      <c r="L2" s="232">
        <v>20</v>
      </c>
      <c r="M2" s="232"/>
      <c r="N2" s="232" t="s">
        <v>52</v>
      </c>
      <c r="O2" s="232">
        <v>77.64</v>
      </c>
      <c r="P2" s="232">
        <v>17.510000000000002</v>
      </c>
      <c r="Q2" s="232" t="s">
        <v>53</v>
      </c>
      <c r="R2" s="234">
        <v>77.64</v>
      </c>
      <c r="S2" s="234">
        <v>17.510000000000002</v>
      </c>
      <c r="T2" s="232">
        <v>0.127</v>
      </c>
      <c r="U2" s="232">
        <v>0.01</v>
      </c>
      <c r="V2" s="232" t="s">
        <v>420</v>
      </c>
      <c r="W2" s="232">
        <f>T2/0.004545</f>
        <v>27.94279427942794</v>
      </c>
      <c r="X2" s="232">
        <f>U2/0.004545</f>
        <v>2.2002200220021999</v>
      </c>
      <c r="Y2" s="232">
        <f>T2/O2</f>
        <v>1.6357547655847502E-3</v>
      </c>
      <c r="Z2" s="232" t="s">
        <v>55</v>
      </c>
      <c r="AA2" s="232">
        <v>200</v>
      </c>
      <c r="AB2" s="232" t="s">
        <v>56</v>
      </c>
      <c r="AC2" s="232">
        <v>12</v>
      </c>
      <c r="AD2" s="232" t="s">
        <v>608</v>
      </c>
      <c r="AE2" s="232" t="s">
        <v>609</v>
      </c>
      <c r="AF2" s="232" t="s">
        <v>58</v>
      </c>
      <c r="AG2" s="232" t="s">
        <v>58</v>
      </c>
      <c r="AH2" s="232" t="s">
        <v>76</v>
      </c>
      <c r="AI2" s="232" t="s">
        <v>58</v>
      </c>
      <c r="AJ2" s="232">
        <v>0</v>
      </c>
      <c r="AK2" s="232" t="s">
        <v>610</v>
      </c>
      <c r="AL2" s="232">
        <v>250</v>
      </c>
      <c r="AM2" s="232"/>
      <c r="AN2" s="232">
        <v>36</v>
      </c>
      <c r="AO2" s="232">
        <v>-7</v>
      </c>
      <c r="AP2" s="234" t="s">
        <v>611</v>
      </c>
      <c r="AQ2" s="3" t="s">
        <v>612</v>
      </c>
    </row>
    <row r="3" spans="1:43" x14ac:dyDescent="0.25">
      <c r="A3" s="230" t="s">
        <v>903</v>
      </c>
      <c r="B3" s="232" t="s">
        <v>109</v>
      </c>
      <c r="C3" s="232" t="s">
        <v>274</v>
      </c>
      <c r="D3" s="232" t="s">
        <v>446</v>
      </c>
      <c r="E3" s="232" t="s">
        <v>447</v>
      </c>
      <c r="F3" s="233" t="s">
        <v>606</v>
      </c>
      <c r="G3" s="228" t="s">
        <v>97</v>
      </c>
      <c r="H3" s="232" t="s">
        <v>607</v>
      </c>
      <c r="I3" s="232" t="s">
        <v>49</v>
      </c>
      <c r="J3" s="232" t="s">
        <v>203</v>
      </c>
      <c r="K3" s="232">
        <v>20</v>
      </c>
      <c r="L3" s="232">
        <v>20</v>
      </c>
      <c r="M3" s="232"/>
      <c r="N3" s="232" t="s">
        <v>52</v>
      </c>
      <c r="O3" s="232">
        <v>127.41</v>
      </c>
      <c r="P3" s="232">
        <v>25.26</v>
      </c>
      <c r="Q3" s="232" t="s">
        <v>53</v>
      </c>
      <c r="R3" s="234">
        <v>127.41</v>
      </c>
      <c r="S3" s="234">
        <v>25.26</v>
      </c>
      <c r="T3" s="232">
        <v>0.17199999999999999</v>
      </c>
      <c r="U3" s="232">
        <v>0.02</v>
      </c>
      <c r="V3" s="232" t="s">
        <v>420</v>
      </c>
      <c r="W3" s="232">
        <f>T3/0.004545</f>
        <v>37.843784378437839</v>
      </c>
      <c r="X3" s="232">
        <f>U3/0.004545</f>
        <v>4.4004400440043998</v>
      </c>
      <c r="Y3" s="232">
        <f>T3/O3</f>
        <v>1.3499725296287576E-3</v>
      </c>
      <c r="Z3" s="232" t="s">
        <v>55</v>
      </c>
      <c r="AA3" s="232">
        <v>200</v>
      </c>
      <c r="AB3" s="232" t="s">
        <v>56</v>
      </c>
      <c r="AC3" s="232">
        <v>12</v>
      </c>
      <c r="AD3" s="232" t="s">
        <v>608</v>
      </c>
      <c r="AE3" s="232" t="s">
        <v>609</v>
      </c>
      <c r="AF3" s="232" t="s">
        <v>58</v>
      </c>
      <c r="AG3" s="232" t="s">
        <v>58</v>
      </c>
      <c r="AH3" s="232" t="s">
        <v>76</v>
      </c>
      <c r="AI3" s="232" t="s">
        <v>58</v>
      </c>
      <c r="AJ3" s="232">
        <v>0</v>
      </c>
      <c r="AK3" s="232" t="s">
        <v>610</v>
      </c>
      <c r="AL3" s="232">
        <v>250</v>
      </c>
      <c r="AM3" s="232"/>
      <c r="AN3" s="232">
        <v>36</v>
      </c>
      <c r="AO3" s="232">
        <v>-7</v>
      </c>
      <c r="AP3" s="234" t="s">
        <v>611</v>
      </c>
      <c r="AQ3" s="3" t="s">
        <v>612</v>
      </c>
    </row>
    <row r="4" spans="1:43" x14ac:dyDescent="0.25">
      <c r="A4" s="230" t="s">
        <v>903</v>
      </c>
      <c r="B4" s="232" t="s">
        <v>109</v>
      </c>
      <c r="C4" s="232" t="s">
        <v>274</v>
      </c>
      <c r="D4" s="232" t="s">
        <v>446</v>
      </c>
      <c r="E4" s="232" t="s">
        <v>447</v>
      </c>
      <c r="F4" s="233" t="s">
        <v>606</v>
      </c>
      <c r="G4" s="232" t="s">
        <v>97</v>
      </c>
      <c r="H4" s="232" t="s">
        <v>607</v>
      </c>
      <c r="I4" s="232" t="s">
        <v>49</v>
      </c>
      <c r="J4" s="232" t="s">
        <v>203</v>
      </c>
      <c r="K4" s="232">
        <v>20</v>
      </c>
      <c r="L4" s="232">
        <v>20</v>
      </c>
      <c r="M4" s="232"/>
      <c r="N4" s="232" t="s">
        <v>52</v>
      </c>
      <c r="O4" s="232">
        <v>95.02</v>
      </c>
      <c r="P4" s="232">
        <v>34.32</v>
      </c>
      <c r="Q4" s="232" t="s">
        <v>53</v>
      </c>
      <c r="R4" s="234">
        <v>95.02</v>
      </c>
      <c r="S4" s="234">
        <v>34.32</v>
      </c>
      <c r="T4" s="232">
        <v>0.29199999999999998</v>
      </c>
      <c r="U4" s="232">
        <v>0.05</v>
      </c>
      <c r="V4" s="232" t="s">
        <v>420</v>
      </c>
      <c r="W4" s="232">
        <f>T4/0.004545</f>
        <v>64.246424642464234</v>
      </c>
      <c r="X4" s="232">
        <f>U4/0.004545</f>
        <v>11.001100110011</v>
      </c>
      <c r="Y4" s="232">
        <f>T4/O4</f>
        <v>3.0730372553146707E-3</v>
      </c>
      <c r="Z4" s="232" t="s">
        <v>55</v>
      </c>
      <c r="AA4" s="232">
        <v>200</v>
      </c>
      <c r="AB4" s="232" t="s">
        <v>56</v>
      </c>
      <c r="AC4" s="232">
        <v>12</v>
      </c>
      <c r="AD4" s="232" t="s">
        <v>608</v>
      </c>
      <c r="AE4" s="232" t="s">
        <v>609</v>
      </c>
      <c r="AF4" s="232" t="s">
        <v>58</v>
      </c>
      <c r="AG4" s="232" t="s">
        <v>58</v>
      </c>
      <c r="AH4" s="232" t="s">
        <v>76</v>
      </c>
      <c r="AI4" s="232" t="s">
        <v>58</v>
      </c>
      <c r="AJ4" s="232">
        <v>0</v>
      </c>
      <c r="AK4" s="232" t="s">
        <v>610</v>
      </c>
      <c r="AL4" s="232">
        <v>250</v>
      </c>
      <c r="AM4" s="232"/>
      <c r="AN4" s="232">
        <v>36</v>
      </c>
      <c r="AO4" s="232">
        <v>-7</v>
      </c>
      <c r="AP4" s="234" t="s">
        <v>611</v>
      </c>
      <c r="AQ4" s="3" t="s">
        <v>612</v>
      </c>
    </row>
    <row r="5" spans="1:43" x14ac:dyDescent="0.25">
      <c r="A5" s="230" t="s">
        <v>903</v>
      </c>
      <c r="B5" s="232" t="s">
        <v>109</v>
      </c>
      <c r="C5" s="232" t="s">
        <v>274</v>
      </c>
      <c r="D5" s="232" t="s">
        <v>446</v>
      </c>
      <c r="E5" s="232" t="s">
        <v>447</v>
      </c>
      <c r="F5" s="233" t="s">
        <v>606</v>
      </c>
      <c r="G5" s="228" t="s">
        <v>97</v>
      </c>
      <c r="H5" s="232" t="s">
        <v>607</v>
      </c>
      <c r="I5" s="232" t="s">
        <v>49</v>
      </c>
      <c r="J5" s="232" t="s">
        <v>203</v>
      </c>
      <c r="K5" s="232">
        <v>20</v>
      </c>
      <c r="L5" s="232">
        <v>20</v>
      </c>
      <c r="M5" s="232"/>
      <c r="N5" s="232" t="s">
        <v>52</v>
      </c>
      <c r="O5" s="232">
        <v>156.71</v>
      </c>
      <c r="P5" s="232">
        <v>52.13</v>
      </c>
      <c r="Q5" s="232" t="s">
        <v>53</v>
      </c>
      <c r="R5" s="234">
        <v>156.71</v>
      </c>
      <c r="S5" s="234">
        <v>52.13</v>
      </c>
      <c r="T5" s="232">
        <v>0.40699999999999997</v>
      </c>
      <c r="U5" s="232">
        <v>0.08</v>
      </c>
      <c r="V5" s="232" t="s">
        <v>420</v>
      </c>
      <c r="W5" s="232">
        <f>T5/0.004545</f>
        <v>89.54895489548953</v>
      </c>
      <c r="X5" s="232">
        <f>U5/0.004545</f>
        <v>17.601760176017599</v>
      </c>
      <c r="Y5" s="232">
        <f>T5/O5</f>
        <v>2.5971539786867458E-3</v>
      </c>
      <c r="Z5" s="232" t="s">
        <v>55</v>
      </c>
      <c r="AA5" s="232">
        <v>200</v>
      </c>
      <c r="AB5" s="232" t="s">
        <v>56</v>
      </c>
      <c r="AC5" s="232">
        <v>12</v>
      </c>
      <c r="AD5" s="232" t="s">
        <v>608</v>
      </c>
      <c r="AE5" s="232" t="s">
        <v>609</v>
      </c>
      <c r="AF5" s="232" t="s">
        <v>58</v>
      </c>
      <c r="AG5" s="232" t="s">
        <v>58</v>
      </c>
      <c r="AH5" s="232" t="s">
        <v>76</v>
      </c>
      <c r="AI5" s="232" t="s">
        <v>58</v>
      </c>
      <c r="AJ5" s="232">
        <v>0</v>
      </c>
      <c r="AK5" s="232" t="s">
        <v>610</v>
      </c>
      <c r="AL5" s="232">
        <v>250</v>
      </c>
      <c r="AM5" s="232"/>
      <c r="AN5" s="232">
        <v>36</v>
      </c>
      <c r="AO5" s="232">
        <v>-7</v>
      </c>
      <c r="AP5" s="234" t="s">
        <v>611</v>
      </c>
      <c r="AQ5" s="3" t="s">
        <v>612</v>
      </c>
    </row>
    <row r="6" spans="1:43" x14ac:dyDescent="0.25">
      <c r="A6" s="230" t="s">
        <v>903</v>
      </c>
      <c r="B6" s="230" t="s">
        <v>80</v>
      </c>
      <c r="C6" s="230" t="s">
        <v>129</v>
      </c>
      <c r="D6" s="230" t="s">
        <v>133</v>
      </c>
      <c r="E6" s="232" t="s">
        <v>614</v>
      </c>
      <c r="F6" s="233" t="s">
        <v>615</v>
      </c>
      <c r="G6" s="232" t="s">
        <v>97</v>
      </c>
      <c r="H6" s="232" t="s">
        <v>616</v>
      </c>
      <c r="I6" s="232" t="s">
        <v>182</v>
      </c>
      <c r="J6" s="232" t="s">
        <v>182</v>
      </c>
      <c r="K6" s="232">
        <v>17</v>
      </c>
      <c r="L6" s="232">
        <v>17</v>
      </c>
      <c r="M6" s="232"/>
      <c r="N6" s="232" t="s">
        <v>52</v>
      </c>
      <c r="O6" s="232">
        <v>35.5</v>
      </c>
      <c r="P6" s="232" t="s">
        <v>55</v>
      </c>
      <c r="Q6" s="232" t="s">
        <v>53</v>
      </c>
      <c r="R6" s="232">
        <f>O6</f>
        <v>35.5</v>
      </c>
      <c r="S6" s="232" t="str">
        <f>P6</f>
        <v>NA</v>
      </c>
      <c r="T6" s="232">
        <v>62</v>
      </c>
      <c r="U6" s="232" t="s">
        <v>55</v>
      </c>
      <c r="V6" s="232" t="s">
        <v>54</v>
      </c>
      <c r="W6" s="232">
        <f>T6</f>
        <v>62</v>
      </c>
      <c r="X6" s="232" t="str">
        <f>U6</f>
        <v>NA</v>
      </c>
      <c r="Y6" s="232">
        <f>W6/R6</f>
        <v>1.7464788732394365</v>
      </c>
      <c r="Z6" s="232" t="s">
        <v>55</v>
      </c>
      <c r="AA6" s="232">
        <v>1064.8499999999999</v>
      </c>
      <c r="AB6" s="232" t="s">
        <v>617</v>
      </c>
      <c r="AC6" s="232">
        <v>8</v>
      </c>
      <c r="AD6" s="232" t="s">
        <v>618</v>
      </c>
      <c r="AE6" s="232" t="s">
        <v>619</v>
      </c>
      <c r="AF6" s="232" t="s">
        <v>58</v>
      </c>
      <c r="AG6" s="232" t="s">
        <v>58</v>
      </c>
      <c r="AH6" s="232" t="s">
        <v>59</v>
      </c>
      <c r="AI6" s="232" t="s">
        <v>58</v>
      </c>
      <c r="AJ6" s="232" t="s">
        <v>77</v>
      </c>
      <c r="AK6" s="232" t="s">
        <v>209</v>
      </c>
      <c r="AL6" s="232">
        <v>240</v>
      </c>
      <c r="AM6" s="232"/>
      <c r="AN6" s="232">
        <v>49</v>
      </c>
      <c r="AO6" s="232">
        <v>-1</v>
      </c>
      <c r="AP6" s="232" t="s">
        <v>620</v>
      </c>
      <c r="AQ6" s="3" t="s">
        <v>621</v>
      </c>
    </row>
    <row r="7" spans="1:43" ht="14.25" customHeight="1" x14ac:dyDescent="0.25">
      <c r="A7" s="230" t="s">
        <v>903</v>
      </c>
      <c r="B7" s="232" t="s">
        <v>42</v>
      </c>
      <c r="C7" s="232" t="s">
        <v>43</v>
      </c>
      <c r="D7" s="232" t="s">
        <v>44</v>
      </c>
      <c r="E7" s="232" t="s">
        <v>45</v>
      </c>
      <c r="F7" s="233" t="s">
        <v>46</v>
      </c>
      <c r="G7" s="232" t="s">
        <v>47</v>
      </c>
      <c r="H7" s="232" t="s">
        <v>48</v>
      </c>
      <c r="I7" s="232" t="s">
        <v>49</v>
      </c>
      <c r="J7" s="232" t="s">
        <v>50</v>
      </c>
      <c r="K7" s="232">
        <v>26.5</v>
      </c>
      <c r="L7" s="232">
        <v>26.5</v>
      </c>
      <c r="M7" s="232" t="s">
        <v>66</v>
      </c>
      <c r="N7" s="232" t="s">
        <v>52</v>
      </c>
      <c r="O7" s="232">
        <v>3</v>
      </c>
      <c r="P7" s="232">
        <v>2.4900000000000002</v>
      </c>
      <c r="Q7" s="232" t="s">
        <v>53</v>
      </c>
      <c r="R7" s="232">
        <v>3</v>
      </c>
      <c r="S7" s="232">
        <v>2.4900000000000002</v>
      </c>
      <c r="T7" s="232">
        <v>22.35</v>
      </c>
      <c r="U7" s="232">
        <v>4.51</v>
      </c>
      <c r="V7" s="232" t="s">
        <v>54</v>
      </c>
      <c r="W7" s="232">
        <v>22.35</v>
      </c>
      <c r="X7" s="232">
        <v>4.51</v>
      </c>
      <c r="Y7" s="232">
        <f>W7/R7</f>
        <v>7.45</v>
      </c>
      <c r="Z7" s="232" t="s">
        <v>55</v>
      </c>
      <c r="AA7" s="232">
        <v>150</v>
      </c>
      <c r="AB7" s="232" t="s">
        <v>56</v>
      </c>
      <c r="AC7" s="232">
        <v>8</v>
      </c>
      <c r="AD7" s="232" t="s">
        <v>57</v>
      </c>
      <c r="AE7" s="232" t="s">
        <v>55</v>
      </c>
      <c r="AF7" s="232" t="s">
        <v>58</v>
      </c>
      <c r="AG7" s="232" t="s">
        <v>58</v>
      </c>
      <c r="AH7" s="232" t="s">
        <v>59</v>
      </c>
      <c r="AI7" s="232" t="s">
        <v>60</v>
      </c>
      <c r="AJ7" s="232">
        <v>10</v>
      </c>
      <c r="AK7" s="232" t="s">
        <v>61</v>
      </c>
      <c r="AL7" s="232">
        <f>(100+120)/2</f>
        <v>110</v>
      </c>
      <c r="AM7" s="232"/>
      <c r="AN7" s="232">
        <v>16</v>
      </c>
      <c r="AO7" s="232">
        <v>119</v>
      </c>
      <c r="AP7" s="235" t="s">
        <v>622</v>
      </c>
      <c r="AQ7" s="229" t="s">
        <v>64</v>
      </c>
    </row>
    <row r="8" spans="1:43" x14ac:dyDescent="0.25">
      <c r="A8" s="230" t="s">
        <v>903</v>
      </c>
      <c r="B8" s="232" t="s">
        <v>42</v>
      </c>
      <c r="C8" s="232" t="s">
        <v>43</v>
      </c>
      <c r="D8" s="232" t="s">
        <v>44</v>
      </c>
      <c r="E8" s="232" t="s">
        <v>45</v>
      </c>
      <c r="F8" s="233" t="s">
        <v>46</v>
      </c>
      <c r="G8" s="232" t="s">
        <v>47</v>
      </c>
      <c r="H8" s="232" t="s">
        <v>48</v>
      </c>
      <c r="I8" s="232" t="s">
        <v>49</v>
      </c>
      <c r="J8" s="232" t="s">
        <v>50</v>
      </c>
      <c r="K8" s="232">
        <v>26.5</v>
      </c>
      <c r="L8" s="232">
        <v>26.5</v>
      </c>
      <c r="M8" s="232" t="s">
        <v>65</v>
      </c>
      <c r="N8" s="232" t="s">
        <v>52</v>
      </c>
      <c r="O8" s="232">
        <v>3.35</v>
      </c>
      <c r="P8" s="232">
        <v>3.27</v>
      </c>
      <c r="Q8" s="232" t="s">
        <v>53</v>
      </c>
      <c r="R8" s="232">
        <v>3.35</v>
      </c>
      <c r="S8" s="232">
        <v>3.27</v>
      </c>
      <c r="T8" s="232">
        <v>31.63</v>
      </c>
      <c r="U8" s="232">
        <v>7.41</v>
      </c>
      <c r="V8" s="232" t="s">
        <v>54</v>
      </c>
      <c r="W8" s="232">
        <v>31.63</v>
      </c>
      <c r="X8" s="232">
        <v>7.41</v>
      </c>
      <c r="Y8" s="232">
        <f>W8/R8</f>
        <v>9.4417910447761191</v>
      </c>
      <c r="Z8" s="232" t="s">
        <v>55</v>
      </c>
      <c r="AA8" s="232">
        <v>150</v>
      </c>
      <c r="AB8" s="232" t="s">
        <v>56</v>
      </c>
      <c r="AC8" s="232">
        <v>8</v>
      </c>
      <c r="AD8" s="232" t="s">
        <v>57</v>
      </c>
      <c r="AE8" s="232" t="s">
        <v>55</v>
      </c>
      <c r="AF8" s="232" t="s">
        <v>58</v>
      </c>
      <c r="AG8" s="232" t="s">
        <v>58</v>
      </c>
      <c r="AH8" s="232" t="s">
        <v>59</v>
      </c>
      <c r="AI8" s="232" t="s">
        <v>60</v>
      </c>
      <c r="AJ8" s="232">
        <v>10</v>
      </c>
      <c r="AK8" s="232" t="s">
        <v>61</v>
      </c>
      <c r="AL8" s="232">
        <f>(100+120)/2</f>
        <v>110</v>
      </c>
      <c r="AM8" s="232"/>
      <c r="AN8" s="232">
        <v>16</v>
      </c>
      <c r="AO8" s="232">
        <v>119</v>
      </c>
      <c r="AP8" s="235" t="s">
        <v>622</v>
      </c>
      <c r="AQ8" s="229" t="s">
        <v>64</v>
      </c>
    </row>
    <row r="9" spans="1:43" x14ac:dyDescent="0.25">
      <c r="A9" s="230" t="s">
        <v>903</v>
      </c>
      <c r="B9" s="232" t="s">
        <v>42</v>
      </c>
      <c r="C9" s="232" t="s">
        <v>43</v>
      </c>
      <c r="D9" s="232" t="s">
        <v>44</v>
      </c>
      <c r="E9" s="232" t="s">
        <v>45</v>
      </c>
      <c r="F9" s="233" t="s">
        <v>46</v>
      </c>
      <c r="G9" s="232" t="s">
        <v>47</v>
      </c>
      <c r="H9" s="232" t="s">
        <v>48</v>
      </c>
      <c r="I9" s="232" t="s">
        <v>49</v>
      </c>
      <c r="J9" s="232" t="s">
        <v>50</v>
      </c>
      <c r="K9" s="232">
        <v>26.5</v>
      </c>
      <c r="L9" s="232">
        <v>26.5</v>
      </c>
      <c r="M9" s="232" t="s">
        <v>51</v>
      </c>
      <c r="N9" s="232" t="s">
        <v>52</v>
      </c>
      <c r="O9" s="232">
        <v>33.06</v>
      </c>
      <c r="P9" s="232">
        <v>29.27</v>
      </c>
      <c r="Q9" s="232" t="s">
        <v>53</v>
      </c>
      <c r="R9" s="232">
        <v>33.06</v>
      </c>
      <c r="S9" s="232">
        <v>29.27</v>
      </c>
      <c r="T9" s="232">
        <v>104.5</v>
      </c>
      <c r="U9" s="232">
        <v>37.26</v>
      </c>
      <c r="V9" s="232" t="s">
        <v>54</v>
      </c>
      <c r="W9" s="232">
        <v>104.5</v>
      </c>
      <c r="X9" s="232">
        <v>37.26</v>
      </c>
      <c r="Y9" s="232">
        <f>W9/R9</f>
        <v>3.1609195402298846</v>
      </c>
      <c r="Z9" s="232" t="s">
        <v>55</v>
      </c>
      <c r="AA9" s="232">
        <v>150</v>
      </c>
      <c r="AB9" s="232" t="s">
        <v>56</v>
      </c>
      <c r="AC9" s="232">
        <v>8</v>
      </c>
      <c r="AD9" s="232" t="s">
        <v>57</v>
      </c>
      <c r="AE9" s="232" t="s">
        <v>55</v>
      </c>
      <c r="AF9" s="232" t="s">
        <v>58</v>
      </c>
      <c r="AG9" s="232" t="s">
        <v>58</v>
      </c>
      <c r="AH9" s="232" t="s">
        <v>59</v>
      </c>
      <c r="AI9" s="232" t="s">
        <v>60</v>
      </c>
      <c r="AJ9" s="232">
        <v>10</v>
      </c>
      <c r="AK9" s="232" t="s">
        <v>61</v>
      </c>
      <c r="AL9" s="232">
        <f>(100+120)/2</f>
        <v>110</v>
      </c>
      <c r="AM9" s="232"/>
      <c r="AN9" s="232">
        <v>16</v>
      </c>
      <c r="AO9" s="232">
        <v>119</v>
      </c>
      <c r="AP9" s="235" t="s">
        <v>622</v>
      </c>
      <c r="AQ9" s="229" t="s">
        <v>64</v>
      </c>
    </row>
    <row r="10" spans="1:43" x14ac:dyDescent="0.25">
      <c r="A10" s="230" t="s">
        <v>903</v>
      </c>
      <c r="B10" s="232" t="s">
        <v>42</v>
      </c>
      <c r="C10" s="232" t="s">
        <v>43</v>
      </c>
      <c r="D10" s="232" t="s">
        <v>44</v>
      </c>
      <c r="E10" s="232" t="s">
        <v>45</v>
      </c>
      <c r="F10" s="233" t="s">
        <v>67</v>
      </c>
      <c r="G10" s="232" t="s">
        <v>47</v>
      </c>
      <c r="H10" s="232" t="s">
        <v>48</v>
      </c>
      <c r="I10" s="232" t="s">
        <v>68</v>
      </c>
      <c r="J10" s="232" t="s">
        <v>50</v>
      </c>
      <c r="K10" s="232">
        <v>26.5</v>
      </c>
      <c r="L10" s="232">
        <v>26.5</v>
      </c>
      <c r="M10" s="232" t="s">
        <v>65</v>
      </c>
      <c r="N10" s="232" t="s">
        <v>52</v>
      </c>
      <c r="O10" s="232">
        <v>65.430000000000007</v>
      </c>
      <c r="P10" s="232">
        <v>38.99</v>
      </c>
      <c r="Q10" s="232" t="s">
        <v>53</v>
      </c>
      <c r="R10" s="232">
        <v>65.430000000000007</v>
      </c>
      <c r="S10" s="232">
        <v>38.99</v>
      </c>
      <c r="T10" s="232">
        <v>114.3</v>
      </c>
      <c r="U10" s="232">
        <v>32.340000000000003</v>
      </c>
      <c r="V10" s="232" t="s">
        <v>54</v>
      </c>
      <c r="W10" s="232">
        <v>114.3</v>
      </c>
      <c r="X10" s="232">
        <v>32.340000000000003</v>
      </c>
      <c r="Y10" s="232">
        <f>W10/R10</f>
        <v>1.7469050894085281</v>
      </c>
      <c r="Z10" s="232" t="s">
        <v>55</v>
      </c>
      <c r="AA10" s="232">
        <v>150</v>
      </c>
      <c r="AB10" s="232" t="s">
        <v>56</v>
      </c>
      <c r="AC10" s="232">
        <v>8</v>
      </c>
      <c r="AD10" s="232" t="s">
        <v>57</v>
      </c>
      <c r="AE10" s="232" t="s">
        <v>55</v>
      </c>
      <c r="AF10" s="232" t="s">
        <v>58</v>
      </c>
      <c r="AG10" s="232" t="s">
        <v>58</v>
      </c>
      <c r="AH10" s="232" t="s">
        <v>59</v>
      </c>
      <c r="AI10" s="232" t="s">
        <v>60</v>
      </c>
      <c r="AJ10" s="232">
        <v>10</v>
      </c>
      <c r="AK10" s="232" t="s">
        <v>61</v>
      </c>
      <c r="AL10" s="232">
        <f>(100+120)/2</f>
        <v>110</v>
      </c>
      <c r="AM10" s="232"/>
      <c r="AN10" s="232">
        <v>16</v>
      </c>
      <c r="AO10" s="232">
        <v>119</v>
      </c>
      <c r="AP10" s="235" t="s">
        <v>622</v>
      </c>
      <c r="AQ10" s="229" t="s">
        <v>64</v>
      </c>
    </row>
    <row r="11" spans="1:43" x14ac:dyDescent="0.25">
      <c r="A11" s="230" t="s">
        <v>903</v>
      </c>
      <c r="B11" s="232" t="s">
        <v>42</v>
      </c>
      <c r="C11" s="232" t="s">
        <v>43</v>
      </c>
      <c r="D11" s="232" t="s">
        <v>44</v>
      </c>
      <c r="E11" s="232" t="s">
        <v>45</v>
      </c>
      <c r="F11" s="233" t="s">
        <v>67</v>
      </c>
      <c r="G11" s="232" t="s">
        <v>47</v>
      </c>
      <c r="H11" s="232" t="s">
        <v>48</v>
      </c>
      <c r="I11" s="232" t="s">
        <v>68</v>
      </c>
      <c r="J11" s="232" t="s">
        <v>50</v>
      </c>
      <c r="K11" s="232">
        <v>26.5</v>
      </c>
      <c r="L11" s="232">
        <v>26.5</v>
      </c>
      <c r="M11" s="232" t="s">
        <v>51</v>
      </c>
      <c r="N11" s="232" t="s">
        <v>52</v>
      </c>
      <c r="O11" s="232">
        <v>54.4</v>
      </c>
      <c r="P11" s="232">
        <v>35.020000000000003</v>
      </c>
      <c r="Q11" s="232" t="s">
        <v>53</v>
      </c>
      <c r="R11" s="232">
        <v>54.4</v>
      </c>
      <c r="S11" s="232">
        <v>35.020000000000003</v>
      </c>
      <c r="T11" s="232">
        <v>249.6</v>
      </c>
      <c r="U11" s="232">
        <v>73.569999999999993</v>
      </c>
      <c r="V11" s="232" t="s">
        <v>54</v>
      </c>
      <c r="W11" s="232">
        <v>249.6</v>
      </c>
      <c r="X11" s="232">
        <v>73.569999999999993</v>
      </c>
      <c r="Y11" s="232">
        <f>W11/R11</f>
        <v>4.5882352941176467</v>
      </c>
      <c r="Z11" s="232" t="s">
        <v>55</v>
      </c>
      <c r="AA11" s="232">
        <v>150</v>
      </c>
      <c r="AB11" s="232" t="s">
        <v>56</v>
      </c>
      <c r="AC11" s="232">
        <v>8</v>
      </c>
      <c r="AD11" s="232" t="s">
        <v>57</v>
      </c>
      <c r="AE11" s="232" t="s">
        <v>55</v>
      </c>
      <c r="AF11" s="232" t="s">
        <v>58</v>
      </c>
      <c r="AG11" s="232" t="s">
        <v>58</v>
      </c>
      <c r="AH11" s="232" t="s">
        <v>59</v>
      </c>
      <c r="AI11" s="232" t="s">
        <v>60</v>
      </c>
      <c r="AJ11" s="232">
        <v>10</v>
      </c>
      <c r="AK11" s="232" t="s">
        <v>61</v>
      </c>
      <c r="AL11" s="232">
        <f>(100+120)/2</f>
        <v>110</v>
      </c>
      <c r="AM11" s="232"/>
      <c r="AN11" s="232">
        <v>16</v>
      </c>
      <c r="AO11" s="232">
        <v>119</v>
      </c>
      <c r="AP11" s="235" t="s">
        <v>622</v>
      </c>
      <c r="AQ11" s="229" t="s">
        <v>64</v>
      </c>
    </row>
    <row r="12" spans="1:43" x14ac:dyDescent="0.25">
      <c r="A12" s="230" t="s">
        <v>903</v>
      </c>
      <c r="B12" s="230" t="s">
        <v>42</v>
      </c>
      <c r="C12" s="230" t="s">
        <v>69</v>
      </c>
      <c r="D12" s="230" t="s">
        <v>178</v>
      </c>
      <c r="E12" s="230" t="s">
        <v>179</v>
      </c>
      <c r="F12" s="236" t="s">
        <v>180</v>
      </c>
      <c r="G12" s="230" t="s">
        <v>73</v>
      </c>
      <c r="H12" s="230" t="s">
        <v>239</v>
      </c>
      <c r="I12" s="230" t="s">
        <v>182</v>
      </c>
      <c r="J12" s="230" t="s">
        <v>182</v>
      </c>
      <c r="K12" s="230">
        <v>18</v>
      </c>
      <c r="L12" s="230">
        <v>18</v>
      </c>
      <c r="N12" s="230" t="s">
        <v>52</v>
      </c>
      <c r="O12" s="230">
        <v>4.5999999999999996</v>
      </c>
      <c r="P12" s="230" t="s">
        <v>55</v>
      </c>
      <c r="Q12" s="232" t="s">
        <v>53</v>
      </c>
      <c r="R12" s="230">
        <v>4.5999999999999996</v>
      </c>
      <c r="S12" s="230" t="s">
        <v>55</v>
      </c>
      <c r="T12" s="230">
        <v>2</v>
      </c>
      <c r="U12" s="230" t="s">
        <v>55</v>
      </c>
      <c r="V12" s="232" t="s">
        <v>54</v>
      </c>
      <c r="W12" s="230">
        <v>2</v>
      </c>
      <c r="X12" s="230" t="s">
        <v>55</v>
      </c>
      <c r="Y12" s="232">
        <f>W12/R12</f>
        <v>0.43478260869565222</v>
      </c>
      <c r="Z12" s="230" t="s">
        <v>55</v>
      </c>
      <c r="AA12" s="230">
        <v>8.6999999999999993</v>
      </c>
      <c r="AB12" s="230" t="s">
        <v>56</v>
      </c>
      <c r="AC12" s="230">
        <v>3</v>
      </c>
      <c r="AD12" s="230" t="s">
        <v>623</v>
      </c>
      <c r="AE12" s="232" t="s">
        <v>619</v>
      </c>
      <c r="AF12" s="230" t="s">
        <v>60</v>
      </c>
      <c r="AG12" s="230" t="s">
        <v>624</v>
      </c>
      <c r="AH12" s="230" t="s">
        <v>76</v>
      </c>
      <c r="AI12" s="230" t="s">
        <v>60</v>
      </c>
      <c r="AJ12" s="230" t="s">
        <v>625</v>
      </c>
      <c r="AK12" s="230" t="s">
        <v>76</v>
      </c>
      <c r="AL12" s="230">
        <v>35</v>
      </c>
      <c r="AN12" s="230">
        <v>-22</v>
      </c>
      <c r="AO12" s="230">
        <v>-40</v>
      </c>
      <c r="AP12" s="232" t="s">
        <v>626</v>
      </c>
      <c r="AQ12" s="3" t="s">
        <v>92</v>
      </c>
    </row>
    <row r="13" spans="1:43" x14ac:dyDescent="0.25">
      <c r="A13" s="230" t="s">
        <v>903</v>
      </c>
      <c r="B13" s="232" t="s">
        <v>42</v>
      </c>
      <c r="C13" s="232" t="s">
        <v>157</v>
      </c>
      <c r="D13" s="232" t="s">
        <v>560</v>
      </c>
      <c r="E13" s="232" t="s">
        <v>633</v>
      </c>
      <c r="F13" s="233" t="s">
        <v>634</v>
      </c>
      <c r="G13" s="232" t="s">
        <v>108</v>
      </c>
      <c r="H13" s="232" t="s">
        <v>455</v>
      </c>
      <c r="I13" s="232" t="s">
        <v>49</v>
      </c>
      <c r="J13" s="232" t="s">
        <v>628</v>
      </c>
      <c r="K13" s="232">
        <v>15</v>
      </c>
      <c r="L13" s="232">
        <v>15</v>
      </c>
      <c r="M13" s="232"/>
      <c r="N13" s="232" t="s">
        <v>52</v>
      </c>
      <c r="O13" s="232">
        <v>12.5</v>
      </c>
      <c r="P13" s="232" t="s">
        <v>55</v>
      </c>
      <c r="Q13" s="232" t="s">
        <v>53</v>
      </c>
      <c r="R13" s="234">
        <v>12.5</v>
      </c>
      <c r="S13" s="234" t="s">
        <v>55</v>
      </c>
      <c r="T13" s="232">
        <v>24.3</v>
      </c>
      <c r="U13" s="232" t="s">
        <v>55</v>
      </c>
      <c r="V13" s="232" t="s">
        <v>54</v>
      </c>
      <c r="W13" s="232">
        <v>24.3</v>
      </c>
      <c r="X13" s="232" t="s">
        <v>55</v>
      </c>
      <c r="Y13" s="232">
        <f>T13/O13</f>
        <v>1.944</v>
      </c>
      <c r="Z13" s="232" t="s">
        <v>55</v>
      </c>
      <c r="AA13" s="232">
        <v>28.57</v>
      </c>
      <c r="AB13" s="232" t="s">
        <v>56</v>
      </c>
      <c r="AC13" s="232">
        <v>4</v>
      </c>
      <c r="AD13" s="232" t="s">
        <v>635</v>
      </c>
      <c r="AE13" s="232" t="s">
        <v>609</v>
      </c>
      <c r="AF13" s="232" t="s">
        <v>58</v>
      </c>
      <c r="AG13" s="232" t="s">
        <v>58</v>
      </c>
      <c r="AH13" s="232" t="s">
        <v>59</v>
      </c>
      <c r="AI13" s="232" t="s">
        <v>60</v>
      </c>
      <c r="AJ13" s="232" t="s">
        <v>630</v>
      </c>
      <c r="AK13" s="232" t="s">
        <v>61</v>
      </c>
      <c r="AL13" s="232">
        <f>(150+200)/2</f>
        <v>175</v>
      </c>
      <c r="AM13" s="232"/>
      <c r="AN13" s="232">
        <v>-38</v>
      </c>
      <c r="AO13" s="232">
        <v>144</v>
      </c>
      <c r="AP13" s="232" t="s">
        <v>632</v>
      </c>
      <c r="AQ13" s="3" t="s">
        <v>905</v>
      </c>
    </row>
    <row r="14" spans="1:43" x14ac:dyDescent="0.25">
      <c r="A14" s="230" t="s">
        <v>903</v>
      </c>
      <c r="B14" s="232" t="s">
        <v>42</v>
      </c>
      <c r="C14" s="232" t="s">
        <v>157</v>
      </c>
      <c r="D14" s="232" t="s">
        <v>560</v>
      </c>
      <c r="E14" s="232" t="s">
        <v>633</v>
      </c>
      <c r="F14" s="233" t="s">
        <v>634</v>
      </c>
      <c r="G14" s="232" t="s">
        <v>108</v>
      </c>
      <c r="H14" s="232" t="s">
        <v>455</v>
      </c>
      <c r="I14" s="232" t="s">
        <v>49</v>
      </c>
      <c r="J14" s="232" t="s">
        <v>628</v>
      </c>
      <c r="K14" s="232">
        <v>15</v>
      </c>
      <c r="L14" s="232">
        <v>15</v>
      </c>
      <c r="M14" s="232"/>
      <c r="N14" s="232" t="s">
        <v>52</v>
      </c>
      <c r="O14" s="232">
        <v>39.700000000000003</v>
      </c>
      <c r="P14" s="232" t="s">
        <v>55</v>
      </c>
      <c r="Q14" s="232" t="s">
        <v>53</v>
      </c>
      <c r="R14" s="234">
        <v>39.700000000000003</v>
      </c>
      <c r="S14" s="234" t="s">
        <v>55</v>
      </c>
      <c r="T14" s="232">
        <v>802</v>
      </c>
      <c r="U14" s="232" t="s">
        <v>55</v>
      </c>
      <c r="V14" s="232" t="s">
        <v>54</v>
      </c>
      <c r="W14" s="232">
        <v>802</v>
      </c>
      <c r="X14" s="232" t="s">
        <v>55</v>
      </c>
      <c r="Y14" s="232">
        <f>T14/O14</f>
        <v>20.201511335012594</v>
      </c>
      <c r="Z14" s="232" t="s">
        <v>55</v>
      </c>
      <c r="AA14" s="232">
        <v>28.57</v>
      </c>
      <c r="AB14" s="232" t="s">
        <v>56</v>
      </c>
      <c r="AC14" s="232">
        <v>4</v>
      </c>
      <c r="AD14" s="232" t="s">
        <v>635</v>
      </c>
      <c r="AE14" s="232" t="s">
        <v>609</v>
      </c>
      <c r="AF14" s="232" t="s">
        <v>58</v>
      </c>
      <c r="AG14" s="232" t="s">
        <v>58</v>
      </c>
      <c r="AH14" s="232" t="s">
        <v>59</v>
      </c>
      <c r="AI14" s="232" t="s">
        <v>60</v>
      </c>
      <c r="AJ14" s="232" t="s">
        <v>630</v>
      </c>
      <c r="AK14" s="232" t="s">
        <v>61</v>
      </c>
      <c r="AL14" s="232">
        <f>(150+200)/2</f>
        <v>175</v>
      </c>
      <c r="AM14" s="232"/>
      <c r="AN14" s="232">
        <v>-38</v>
      </c>
      <c r="AO14" s="230">
        <v>144</v>
      </c>
      <c r="AP14" s="232" t="s">
        <v>632</v>
      </c>
      <c r="AQ14" s="3" t="s">
        <v>905</v>
      </c>
    </row>
    <row r="15" spans="1:43" x14ac:dyDescent="0.25">
      <c r="A15" s="230" t="s">
        <v>903</v>
      </c>
      <c r="B15" s="232" t="s">
        <v>109</v>
      </c>
      <c r="C15" s="232" t="s">
        <v>147</v>
      </c>
      <c r="D15" s="232" t="s">
        <v>151</v>
      </c>
      <c r="E15" s="232" t="s">
        <v>152</v>
      </c>
      <c r="F15" s="233" t="s">
        <v>284</v>
      </c>
      <c r="G15" s="232" t="s">
        <v>85</v>
      </c>
      <c r="H15" s="232" t="s">
        <v>455</v>
      </c>
      <c r="I15" s="232" t="s">
        <v>49</v>
      </c>
      <c r="J15" s="232" t="s">
        <v>628</v>
      </c>
      <c r="K15" s="232">
        <v>15</v>
      </c>
      <c r="L15" s="232">
        <v>15</v>
      </c>
      <c r="M15" s="232"/>
      <c r="N15" s="232" t="s">
        <v>52</v>
      </c>
      <c r="O15" s="232">
        <v>8.1999999999999993</v>
      </c>
      <c r="P15" s="232" t="s">
        <v>55</v>
      </c>
      <c r="Q15" s="232" t="s">
        <v>53</v>
      </c>
      <c r="R15" s="234">
        <v>8.1999999999999993</v>
      </c>
      <c r="S15" s="234" t="s">
        <v>55</v>
      </c>
      <c r="T15" s="232">
        <v>0.9</v>
      </c>
      <c r="U15" s="232" t="s">
        <v>55</v>
      </c>
      <c r="V15" s="232" t="s">
        <v>54</v>
      </c>
      <c r="W15" s="232">
        <v>0.9</v>
      </c>
      <c r="X15" s="232" t="s">
        <v>55</v>
      </c>
      <c r="Y15" s="232">
        <f>T15/O15</f>
        <v>0.10975609756097562</v>
      </c>
      <c r="Z15" s="232" t="s">
        <v>55</v>
      </c>
      <c r="AA15" s="237">
        <v>28.57</v>
      </c>
      <c r="AB15" s="232" t="s">
        <v>56</v>
      </c>
      <c r="AC15" s="232">
        <v>4</v>
      </c>
      <c r="AD15" s="232" t="s">
        <v>635</v>
      </c>
      <c r="AE15" s="232" t="s">
        <v>609</v>
      </c>
      <c r="AF15" s="232" t="s">
        <v>58</v>
      </c>
      <c r="AG15" s="232" t="s">
        <v>58</v>
      </c>
      <c r="AH15" s="232" t="s">
        <v>636</v>
      </c>
      <c r="AI15" s="232" t="s">
        <v>60</v>
      </c>
      <c r="AJ15" s="232" t="s">
        <v>630</v>
      </c>
      <c r="AK15" s="232" t="s">
        <v>61</v>
      </c>
      <c r="AL15" s="232">
        <f>(150+200)/2</f>
        <v>175</v>
      </c>
      <c r="AM15" s="232"/>
      <c r="AN15" s="232">
        <v>-38</v>
      </c>
      <c r="AO15" s="232">
        <v>144</v>
      </c>
      <c r="AP15" s="232" t="s">
        <v>632</v>
      </c>
      <c r="AQ15" s="3" t="s">
        <v>905</v>
      </c>
    </row>
    <row r="16" spans="1:43" x14ac:dyDescent="0.25">
      <c r="A16" s="230" t="s">
        <v>903</v>
      </c>
      <c r="B16" s="232" t="s">
        <v>109</v>
      </c>
      <c r="C16" s="232" t="s">
        <v>147</v>
      </c>
      <c r="D16" s="232" t="s">
        <v>151</v>
      </c>
      <c r="E16" s="232" t="s">
        <v>152</v>
      </c>
      <c r="F16" s="233" t="s">
        <v>284</v>
      </c>
      <c r="G16" s="232" t="s">
        <v>85</v>
      </c>
      <c r="H16" s="232" t="s">
        <v>455</v>
      </c>
      <c r="I16" s="232" t="s">
        <v>49</v>
      </c>
      <c r="J16" s="232" t="s">
        <v>628</v>
      </c>
      <c r="K16" s="232">
        <v>15</v>
      </c>
      <c r="L16" s="232">
        <v>15</v>
      </c>
      <c r="M16" s="232"/>
      <c r="N16" s="232" t="s">
        <v>52</v>
      </c>
      <c r="O16" s="232">
        <v>14.4</v>
      </c>
      <c r="P16" s="232" t="s">
        <v>55</v>
      </c>
      <c r="Q16" s="232" t="s">
        <v>53</v>
      </c>
      <c r="R16" s="234">
        <v>14.4</v>
      </c>
      <c r="S16" s="234" t="s">
        <v>55</v>
      </c>
      <c r="T16" s="232">
        <v>146</v>
      </c>
      <c r="U16" s="232" t="s">
        <v>55</v>
      </c>
      <c r="V16" s="232" t="s">
        <v>54</v>
      </c>
      <c r="W16" s="232">
        <v>146</v>
      </c>
      <c r="X16" s="232" t="s">
        <v>55</v>
      </c>
      <c r="Y16" s="232">
        <f>T16/O16</f>
        <v>10.138888888888889</v>
      </c>
      <c r="Z16" s="232" t="s">
        <v>55</v>
      </c>
      <c r="AA16" s="237">
        <v>28.57</v>
      </c>
      <c r="AB16" s="232" t="s">
        <v>56</v>
      </c>
      <c r="AC16" s="232">
        <v>4</v>
      </c>
      <c r="AD16" s="232" t="s">
        <v>635</v>
      </c>
      <c r="AE16" s="232" t="s">
        <v>609</v>
      </c>
      <c r="AF16" s="232" t="s">
        <v>58</v>
      </c>
      <c r="AG16" s="232" t="s">
        <v>58</v>
      </c>
      <c r="AH16" s="232" t="s">
        <v>636</v>
      </c>
      <c r="AI16" s="232" t="s">
        <v>60</v>
      </c>
      <c r="AJ16" s="232" t="s">
        <v>630</v>
      </c>
      <c r="AK16" s="232" t="s">
        <v>61</v>
      </c>
      <c r="AL16" s="232">
        <f>(150+200)/2</f>
        <v>175</v>
      </c>
      <c r="AM16" s="232"/>
      <c r="AN16" s="232">
        <v>-38</v>
      </c>
      <c r="AO16" s="230">
        <v>144</v>
      </c>
      <c r="AP16" s="232" t="s">
        <v>632</v>
      </c>
      <c r="AQ16" s="3" t="s">
        <v>905</v>
      </c>
    </row>
    <row r="17" spans="1:43" x14ac:dyDescent="0.25">
      <c r="A17" s="230" t="s">
        <v>903</v>
      </c>
      <c r="B17" s="232" t="s">
        <v>42</v>
      </c>
      <c r="C17" s="232" t="s">
        <v>69</v>
      </c>
      <c r="D17" s="232" t="s">
        <v>178</v>
      </c>
      <c r="E17" s="232" t="s">
        <v>204</v>
      </c>
      <c r="F17" s="233" t="s">
        <v>205</v>
      </c>
      <c r="G17" s="232" t="s">
        <v>73</v>
      </c>
      <c r="H17" s="232" t="s">
        <v>455</v>
      </c>
      <c r="I17" s="232" t="s">
        <v>49</v>
      </c>
      <c r="J17" s="232" t="s">
        <v>628</v>
      </c>
      <c r="K17" s="232">
        <v>15</v>
      </c>
      <c r="L17" s="232">
        <v>15</v>
      </c>
      <c r="M17" s="232"/>
      <c r="N17" s="232" t="s">
        <v>52</v>
      </c>
      <c r="O17" s="232">
        <v>12.4</v>
      </c>
      <c r="P17" s="232" t="s">
        <v>55</v>
      </c>
      <c r="Q17" s="232" t="s">
        <v>53</v>
      </c>
      <c r="R17" s="234">
        <v>12.4</v>
      </c>
      <c r="S17" s="234" t="s">
        <v>55</v>
      </c>
      <c r="T17" s="232">
        <v>32.799999999999997</v>
      </c>
      <c r="U17" s="232" t="s">
        <v>55</v>
      </c>
      <c r="V17" s="232" t="s">
        <v>54</v>
      </c>
      <c r="W17" s="232">
        <v>32.799999999999997</v>
      </c>
      <c r="X17" s="232" t="s">
        <v>55</v>
      </c>
      <c r="Y17" s="232">
        <f>T18/O18</f>
        <v>24.225000000000001</v>
      </c>
      <c r="Z17" s="232" t="s">
        <v>55</v>
      </c>
      <c r="AA17" s="232">
        <v>28.57</v>
      </c>
      <c r="AB17" s="232" t="s">
        <v>56</v>
      </c>
      <c r="AC17" s="232">
        <v>4</v>
      </c>
      <c r="AD17" s="232" t="s">
        <v>635</v>
      </c>
      <c r="AE17" s="232" t="s">
        <v>609</v>
      </c>
      <c r="AF17" s="232" t="s">
        <v>58</v>
      </c>
      <c r="AG17" s="232" t="s">
        <v>58</v>
      </c>
      <c r="AH17" s="232" t="s">
        <v>59</v>
      </c>
      <c r="AI17" s="232" t="s">
        <v>60</v>
      </c>
      <c r="AJ17" s="232" t="s">
        <v>630</v>
      </c>
      <c r="AK17" s="232" t="s">
        <v>61</v>
      </c>
      <c r="AL17" s="232">
        <f>(150+200)/2</f>
        <v>175</v>
      </c>
      <c r="AM17" s="232"/>
      <c r="AN17" s="232">
        <v>-38</v>
      </c>
      <c r="AO17" s="232">
        <v>144</v>
      </c>
      <c r="AP17" s="232" t="s">
        <v>632</v>
      </c>
      <c r="AQ17" s="3" t="s">
        <v>905</v>
      </c>
    </row>
    <row r="18" spans="1:43" x14ac:dyDescent="0.25">
      <c r="A18" s="230" t="s">
        <v>903</v>
      </c>
      <c r="B18" s="232" t="s">
        <v>42</v>
      </c>
      <c r="C18" s="232" t="s">
        <v>69</v>
      </c>
      <c r="D18" s="232" t="s">
        <v>178</v>
      </c>
      <c r="E18" s="232" t="s">
        <v>204</v>
      </c>
      <c r="F18" s="233" t="s">
        <v>205</v>
      </c>
      <c r="G18" s="232" t="s">
        <v>73</v>
      </c>
      <c r="H18" s="232" t="s">
        <v>455</v>
      </c>
      <c r="I18" s="232" t="s">
        <v>49</v>
      </c>
      <c r="J18" s="232" t="s">
        <v>628</v>
      </c>
      <c r="K18" s="232">
        <v>15</v>
      </c>
      <c r="L18" s="232">
        <v>15</v>
      </c>
      <c r="M18" s="232"/>
      <c r="N18" s="232" t="s">
        <v>52</v>
      </c>
      <c r="O18" s="232">
        <v>4</v>
      </c>
      <c r="P18" s="232" t="s">
        <v>55</v>
      </c>
      <c r="Q18" s="232" t="s">
        <v>53</v>
      </c>
      <c r="R18" s="234">
        <v>4</v>
      </c>
      <c r="S18" s="234" t="s">
        <v>55</v>
      </c>
      <c r="T18" s="232">
        <v>96.9</v>
      </c>
      <c r="U18" s="232" t="s">
        <v>55</v>
      </c>
      <c r="V18" s="232" t="s">
        <v>54</v>
      </c>
      <c r="W18" s="232">
        <v>96.9</v>
      </c>
      <c r="X18" s="232" t="s">
        <v>55</v>
      </c>
      <c r="Y18" s="232">
        <f>T18/O18</f>
        <v>24.225000000000001</v>
      </c>
      <c r="Z18" s="232" t="s">
        <v>55</v>
      </c>
      <c r="AA18" s="232">
        <v>28.57</v>
      </c>
      <c r="AB18" s="232" t="s">
        <v>56</v>
      </c>
      <c r="AC18" s="232">
        <v>4</v>
      </c>
      <c r="AD18" s="232" t="s">
        <v>635</v>
      </c>
      <c r="AE18" s="232" t="s">
        <v>609</v>
      </c>
      <c r="AF18" s="232" t="s">
        <v>58</v>
      </c>
      <c r="AG18" s="232" t="s">
        <v>58</v>
      </c>
      <c r="AH18" s="232" t="s">
        <v>59</v>
      </c>
      <c r="AI18" s="232" t="s">
        <v>60</v>
      </c>
      <c r="AJ18" s="232" t="s">
        <v>630</v>
      </c>
      <c r="AK18" s="232" t="s">
        <v>61</v>
      </c>
      <c r="AL18" s="232">
        <f>(150+200)/2</f>
        <v>175</v>
      </c>
      <c r="AM18" s="232"/>
      <c r="AN18" s="232">
        <v>-38</v>
      </c>
      <c r="AO18" s="232">
        <v>144</v>
      </c>
      <c r="AP18" s="232" t="s">
        <v>632</v>
      </c>
      <c r="AQ18" s="3" t="s">
        <v>905</v>
      </c>
    </row>
    <row r="19" spans="1:43" x14ac:dyDescent="0.25">
      <c r="A19" s="230" t="s">
        <v>903</v>
      </c>
      <c r="B19" s="232" t="s">
        <v>42</v>
      </c>
      <c r="C19" s="232" t="s">
        <v>69</v>
      </c>
      <c r="D19" s="232" t="s">
        <v>178</v>
      </c>
      <c r="E19" s="232" t="s">
        <v>204</v>
      </c>
      <c r="F19" s="233" t="s">
        <v>205</v>
      </c>
      <c r="G19" s="232" t="s">
        <v>73</v>
      </c>
      <c r="H19" s="232" t="s">
        <v>455</v>
      </c>
      <c r="I19" s="232" t="s">
        <v>49</v>
      </c>
      <c r="J19" s="232" t="s">
        <v>628</v>
      </c>
      <c r="K19" s="232">
        <v>15</v>
      </c>
      <c r="L19" s="232">
        <v>15</v>
      </c>
      <c r="M19" s="232"/>
      <c r="N19" s="232" t="s">
        <v>52</v>
      </c>
      <c r="O19" s="232">
        <v>35.5</v>
      </c>
      <c r="P19" s="232" t="s">
        <v>55</v>
      </c>
      <c r="Q19" s="232" t="s">
        <v>53</v>
      </c>
      <c r="R19" s="234">
        <v>35.5</v>
      </c>
      <c r="S19" s="234" t="s">
        <v>55</v>
      </c>
      <c r="T19" s="232">
        <v>142.1</v>
      </c>
      <c r="U19" s="232" t="s">
        <v>55</v>
      </c>
      <c r="V19" s="232" t="s">
        <v>54</v>
      </c>
      <c r="W19" s="232">
        <v>142.1</v>
      </c>
      <c r="X19" s="232" t="s">
        <v>55</v>
      </c>
      <c r="Y19" s="232">
        <f>T20/O20</f>
        <v>0.78947368421052633</v>
      </c>
      <c r="Z19" s="232" t="s">
        <v>55</v>
      </c>
      <c r="AA19" s="232">
        <v>28.57</v>
      </c>
      <c r="AB19" s="232" t="s">
        <v>56</v>
      </c>
      <c r="AC19" s="232">
        <v>4</v>
      </c>
      <c r="AD19" s="232" t="s">
        <v>635</v>
      </c>
      <c r="AE19" s="232" t="s">
        <v>609</v>
      </c>
      <c r="AF19" s="232" t="s">
        <v>58</v>
      </c>
      <c r="AG19" s="232" t="s">
        <v>58</v>
      </c>
      <c r="AH19" s="232" t="s">
        <v>59</v>
      </c>
      <c r="AI19" s="232" t="s">
        <v>60</v>
      </c>
      <c r="AJ19" s="232" t="s">
        <v>630</v>
      </c>
      <c r="AK19" s="232" t="s">
        <v>61</v>
      </c>
      <c r="AL19" s="232">
        <f>(150+200)/2</f>
        <v>175</v>
      </c>
      <c r="AM19" s="232"/>
      <c r="AN19" s="232">
        <v>-38</v>
      </c>
      <c r="AO19" s="232">
        <v>144</v>
      </c>
      <c r="AP19" s="232" t="s">
        <v>632</v>
      </c>
      <c r="AQ19" s="3" t="s">
        <v>905</v>
      </c>
    </row>
    <row r="20" spans="1:43" x14ac:dyDescent="0.25">
      <c r="A20" s="230" t="s">
        <v>903</v>
      </c>
      <c r="B20" s="232" t="s">
        <v>80</v>
      </c>
      <c r="C20" s="232" t="s">
        <v>93</v>
      </c>
      <c r="D20" s="232" t="s">
        <v>103</v>
      </c>
      <c r="E20" s="232" t="s">
        <v>106</v>
      </c>
      <c r="F20" s="233" t="s">
        <v>627</v>
      </c>
      <c r="G20" s="232" t="s">
        <v>108</v>
      </c>
      <c r="H20" s="232" t="s">
        <v>455</v>
      </c>
      <c r="I20" s="232" t="s">
        <v>49</v>
      </c>
      <c r="J20" s="232" t="s">
        <v>628</v>
      </c>
      <c r="K20" s="232">
        <v>15</v>
      </c>
      <c r="L20" s="232">
        <v>15</v>
      </c>
      <c r="M20" s="232"/>
      <c r="N20" s="232" t="s">
        <v>52</v>
      </c>
      <c r="O20" s="232">
        <v>5.7</v>
      </c>
      <c r="P20" s="232" t="s">
        <v>55</v>
      </c>
      <c r="Q20" s="232" t="s">
        <v>53</v>
      </c>
      <c r="R20" s="234">
        <v>5.7</v>
      </c>
      <c r="S20" s="234" t="s">
        <v>55</v>
      </c>
      <c r="T20" s="232">
        <v>4.5</v>
      </c>
      <c r="U20" s="232" t="s">
        <v>55</v>
      </c>
      <c r="V20" s="232" t="s">
        <v>54</v>
      </c>
      <c r="W20" s="232">
        <v>4.5</v>
      </c>
      <c r="X20" s="232" t="s">
        <v>55</v>
      </c>
      <c r="Y20" s="232">
        <f>T20/O20</f>
        <v>0.78947368421052633</v>
      </c>
      <c r="Z20" s="232" t="s">
        <v>55</v>
      </c>
      <c r="AA20" s="232">
        <v>28.57</v>
      </c>
      <c r="AB20" s="232" t="s">
        <v>56</v>
      </c>
      <c r="AC20" s="232">
        <v>4</v>
      </c>
      <c r="AD20" s="232" t="s">
        <v>629</v>
      </c>
      <c r="AE20" s="232" t="s">
        <v>609</v>
      </c>
      <c r="AF20" s="232" t="s">
        <v>58</v>
      </c>
      <c r="AG20" s="232" t="s">
        <v>58</v>
      </c>
      <c r="AH20" s="232" t="s">
        <v>59</v>
      </c>
      <c r="AI20" s="232" t="s">
        <v>60</v>
      </c>
      <c r="AJ20" s="232" t="s">
        <v>630</v>
      </c>
      <c r="AK20" s="232" t="s">
        <v>61</v>
      </c>
      <c r="AL20" s="232">
        <f>(150+200)/2</f>
        <v>175</v>
      </c>
      <c r="AM20" s="232"/>
      <c r="AN20" s="232">
        <v>-38</v>
      </c>
      <c r="AO20" s="232">
        <v>144</v>
      </c>
      <c r="AP20" s="232" t="s">
        <v>632</v>
      </c>
      <c r="AQ20" s="3" t="s">
        <v>905</v>
      </c>
    </row>
    <row r="21" spans="1:43" x14ac:dyDescent="0.25">
      <c r="A21" s="230" t="s">
        <v>903</v>
      </c>
      <c r="B21" s="232" t="s">
        <v>80</v>
      </c>
      <c r="C21" s="232" t="s">
        <v>93</v>
      </c>
      <c r="D21" s="232" t="s">
        <v>103</v>
      </c>
      <c r="E21" s="232" t="s">
        <v>106</v>
      </c>
      <c r="F21" s="233" t="s">
        <v>627</v>
      </c>
      <c r="G21" s="232" t="s">
        <v>108</v>
      </c>
      <c r="H21" s="232" t="s">
        <v>455</v>
      </c>
      <c r="I21" s="232" t="s">
        <v>49</v>
      </c>
      <c r="J21" s="232" t="s">
        <v>628</v>
      </c>
      <c r="K21" s="232">
        <v>15</v>
      </c>
      <c r="L21" s="232">
        <v>15</v>
      </c>
      <c r="M21" s="232"/>
      <c r="N21" s="232" t="s">
        <v>52</v>
      </c>
      <c r="O21" s="232">
        <v>2.6</v>
      </c>
      <c r="P21" s="232" t="s">
        <v>55</v>
      </c>
      <c r="Q21" s="232" t="s">
        <v>53</v>
      </c>
      <c r="R21" s="234">
        <v>2.6</v>
      </c>
      <c r="S21" s="234" t="s">
        <v>55</v>
      </c>
      <c r="T21" s="232">
        <v>57.4</v>
      </c>
      <c r="U21" s="232" t="s">
        <v>55</v>
      </c>
      <c r="V21" s="232" t="s">
        <v>54</v>
      </c>
      <c r="W21" s="232">
        <v>57.4</v>
      </c>
      <c r="X21" s="232" t="s">
        <v>55</v>
      </c>
      <c r="Y21" s="232">
        <f>T21/O21</f>
        <v>22.076923076923077</v>
      </c>
      <c r="Z21" s="232" t="s">
        <v>55</v>
      </c>
      <c r="AA21" s="232">
        <v>28.57</v>
      </c>
      <c r="AB21" s="232" t="s">
        <v>56</v>
      </c>
      <c r="AC21" s="232">
        <v>4</v>
      </c>
      <c r="AD21" s="232" t="s">
        <v>629</v>
      </c>
      <c r="AE21" s="232" t="s">
        <v>609</v>
      </c>
      <c r="AF21" s="232" t="s">
        <v>58</v>
      </c>
      <c r="AG21" s="232" t="s">
        <v>58</v>
      </c>
      <c r="AH21" s="232" t="s">
        <v>59</v>
      </c>
      <c r="AI21" s="232" t="s">
        <v>60</v>
      </c>
      <c r="AJ21" s="232" t="s">
        <v>630</v>
      </c>
      <c r="AK21" s="232" t="s">
        <v>61</v>
      </c>
      <c r="AL21" s="232">
        <f>(150+200)/2</f>
        <v>175</v>
      </c>
      <c r="AM21" s="232"/>
      <c r="AN21" s="232">
        <v>-38</v>
      </c>
      <c r="AO21" s="232">
        <v>144</v>
      </c>
      <c r="AP21" s="232" t="s">
        <v>632</v>
      </c>
      <c r="AQ21" s="3" t="s">
        <v>905</v>
      </c>
    </row>
    <row r="22" spans="1:43" x14ac:dyDescent="0.25">
      <c r="A22" s="230" t="s">
        <v>903</v>
      </c>
      <c r="B22" s="232" t="s">
        <v>80</v>
      </c>
      <c r="C22" s="232" t="s">
        <v>167</v>
      </c>
      <c r="D22" s="232" t="s">
        <v>168</v>
      </c>
      <c r="E22" s="232" t="s">
        <v>169</v>
      </c>
      <c r="F22" s="233" t="s">
        <v>170</v>
      </c>
      <c r="G22" s="232" t="s">
        <v>97</v>
      </c>
      <c r="H22" s="232" t="s">
        <v>171</v>
      </c>
      <c r="I22" s="232" t="s">
        <v>55</v>
      </c>
      <c r="J22" s="232" t="s">
        <v>55</v>
      </c>
      <c r="K22" s="232">
        <v>28.6</v>
      </c>
      <c r="L22" s="232">
        <v>28.6</v>
      </c>
      <c r="M22" s="232"/>
      <c r="N22" s="232" t="s">
        <v>52</v>
      </c>
      <c r="O22" s="232">
        <v>41.6</v>
      </c>
      <c r="P22" s="232" t="s">
        <v>55</v>
      </c>
      <c r="Q22" s="232" t="s">
        <v>53</v>
      </c>
      <c r="R22" s="232">
        <f>O22</f>
        <v>41.6</v>
      </c>
      <c r="S22" s="232" t="str">
        <f>P22</f>
        <v>NA</v>
      </c>
      <c r="T22" s="232">
        <v>158.4</v>
      </c>
      <c r="U22" s="232" t="s">
        <v>55</v>
      </c>
      <c r="V22" s="232" t="s">
        <v>54</v>
      </c>
      <c r="W22" s="232">
        <f>T22</f>
        <v>158.4</v>
      </c>
      <c r="X22" s="232" t="str">
        <f>U22</f>
        <v>NA</v>
      </c>
      <c r="Y22" s="232">
        <f>W22/R22</f>
        <v>3.8076923076923075</v>
      </c>
      <c r="Z22" s="232" t="s">
        <v>55</v>
      </c>
      <c r="AA22" s="232">
        <v>30</v>
      </c>
      <c r="AB22" s="232" t="s">
        <v>56</v>
      </c>
      <c r="AC22" s="232">
        <v>4</v>
      </c>
      <c r="AD22" s="232" t="s">
        <v>637</v>
      </c>
      <c r="AE22" s="232" t="s">
        <v>609</v>
      </c>
      <c r="AF22" s="232" t="s">
        <v>58</v>
      </c>
      <c r="AG22" s="232" t="s">
        <v>58</v>
      </c>
      <c r="AH22" s="232" t="s">
        <v>638</v>
      </c>
      <c r="AI22" s="232" t="s">
        <v>60</v>
      </c>
      <c r="AJ22" s="232" t="s">
        <v>175</v>
      </c>
      <c r="AK22" s="232" t="s">
        <v>174</v>
      </c>
      <c r="AL22" s="232">
        <v>180</v>
      </c>
      <c r="AM22" s="232"/>
      <c r="AN22" s="232">
        <v>6</v>
      </c>
      <c r="AO22" s="232"/>
      <c r="AP22" s="234" t="s">
        <v>176</v>
      </c>
      <c r="AQ22" s="3" t="s">
        <v>177</v>
      </c>
    </row>
    <row r="23" spans="1:43" x14ac:dyDescent="0.25">
      <c r="A23" s="230" t="s">
        <v>903</v>
      </c>
      <c r="B23" s="232" t="s">
        <v>109</v>
      </c>
      <c r="C23" s="232" t="s">
        <v>147</v>
      </c>
      <c r="D23" s="232" t="s">
        <v>151</v>
      </c>
      <c r="E23" s="232" t="s">
        <v>152</v>
      </c>
      <c r="F23" s="233" t="s">
        <v>428</v>
      </c>
      <c r="G23" s="232" t="s">
        <v>85</v>
      </c>
      <c r="H23" s="232" t="s">
        <v>616</v>
      </c>
      <c r="I23" s="232" t="s">
        <v>182</v>
      </c>
      <c r="J23" s="232" t="s">
        <v>182</v>
      </c>
      <c r="K23" s="232" t="s">
        <v>55</v>
      </c>
      <c r="L23" s="232" t="s">
        <v>55</v>
      </c>
      <c r="M23" s="232"/>
      <c r="N23" s="232" t="s">
        <v>52</v>
      </c>
      <c r="O23" s="232">
        <v>5.2</v>
      </c>
      <c r="P23" s="232" t="s">
        <v>55</v>
      </c>
      <c r="Q23" s="232" t="s">
        <v>53</v>
      </c>
      <c r="R23" s="232">
        <f>O23</f>
        <v>5.2</v>
      </c>
      <c r="S23" s="232" t="str">
        <f>P23</f>
        <v>NA</v>
      </c>
      <c r="T23" s="232">
        <v>50</v>
      </c>
      <c r="U23" s="232" t="s">
        <v>55</v>
      </c>
      <c r="V23" s="232" t="s">
        <v>54</v>
      </c>
      <c r="W23" s="232">
        <f>T23</f>
        <v>50</v>
      </c>
      <c r="X23" s="232" t="str">
        <f>U23</f>
        <v>NA</v>
      </c>
      <c r="Y23" s="232">
        <f>W23/R23</f>
        <v>9.615384615384615</v>
      </c>
      <c r="Z23" s="232" t="s">
        <v>55</v>
      </c>
      <c r="AA23" s="232">
        <v>2000</v>
      </c>
      <c r="AB23" s="232" t="s">
        <v>56</v>
      </c>
      <c r="AC23" s="232" t="s">
        <v>55</v>
      </c>
      <c r="AD23" s="232" t="s">
        <v>639</v>
      </c>
      <c r="AE23" s="232" t="s">
        <v>609</v>
      </c>
      <c r="AF23" s="232" t="s">
        <v>58</v>
      </c>
      <c r="AG23" s="232" t="s">
        <v>58</v>
      </c>
      <c r="AH23" s="232" t="s">
        <v>59</v>
      </c>
      <c r="AI23" s="232" t="s">
        <v>58</v>
      </c>
      <c r="AJ23" s="232" t="s">
        <v>77</v>
      </c>
      <c r="AK23" s="232" t="s">
        <v>209</v>
      </c>
      <c r="AL23" s="232" t="s">
        <v>55</v>
      </c>
      <c r="AM23" s="232"/>
      <c r="AN23" s="232">
        <v>29</v>
      </c>
      <c r="AO23" s="232">
        <v>34</v>
      </c>
      <c r="AP23" s="232" t="s">
        <v>640</v>
      </c>
      <c r="AQ23" s="9" t="s">
        <v>641</v>
      </c>
    </row>
    <row r="24" spans="1:43" x14ac:dyDescent="0.25">
      <c r="A24" s="230" t="s">
        <v>903</v>
      </c>
      <c r="B24" s="232" t="s">
        <v>42</v>
      </c>
      <c r="C24" s="232" t="s">
        <v>69</v>
      </c>
      <c r="D24" s="232" t="s">
        <v>178</v>
      </c>
      <c r="E24" s="232" t="s">
        <v>179</v>
      </c>
      <c r="F24" s="233" t="s">
        <v>180</v>
      </c>
      <c r="G24" s="232" t="s">
        <v>73</v>
      </c>
      <c r="H24" s="232" t="s">
        <v>181</v>
      </c>
      <c r="I24" s="232" t="s">
        <v>182</v>
      </c>
      <c r="J24" s="232" t="s">
        <v>182</v>
      </c>
      <c r="K24" s="232">
        <v>18</v>
      </c>
      <c r="L24" s="232">
        <v>18</v>
      </c>
      <c r="M24" s="232"/>
      <c r="N24" s="232" t="s">
        <v>52</v>
      </c>
      <c r="O24" s="232">
        <v>4.5999999999999996</v>
      </c>
      <c r="P24" s="232" t="s">
        <v>55</v>
      </c>
      <c r="Q24" s="232" t="s">
        <v>53</v>
      </c>
      <c r="R24" s="234">
        <v>4.5999999999999996</v>
      </c>
      <c r="S24" s="234" t="s">
        <v>55</v>
      </c>
      <c r="T24" s="232">
        <v>2</v>
      </c>
      <c r="U24" s="232" t="s">
        <v>55</v>
      </c>
      <c r="V24" s="232" t="s">
        <v>54</v>
      </c>
      <c r="W24" s="232">
        <v>2</v>
      </c>
      <c r="X24" s="232" t="s">
        <v>55</v>
      </c>
      <c r="Y24" s="232">
        <f>T24/O24</f>
        <v>0.43478260869565222</v>
      </c>
      <c r="Z24" s="232" t="s">
        <v>55</v>
      </c>
      <c r="AA24" s="232">
        <v>8.6999999999999993</v>
      </c>
      <c r="AB24" s="232" t="s">
        <v>56</v>
      </c>
      <c r="AC24" s="232">
        <v>3</v>
      </c>
      <c r="AD24" s="232" t="s">
        <v>642</v>
      </c>
      <c r="AE24" s="232" t="s">
        <v>619</v>
      </c>
      <c r="AF24" s="232" t="s">
        <v>58</v>
      </c>
      <c r="AG24" s="232" t="s">
        <v>58</v>
      </c>
      <c r="AH24" s="232" t="s">
        <v>76</v>
      </c>
      <c r="AI24" s="232" t="s">
        <v>60</v>
      </c>
      <c r="AJ24" s="232" t="s">
        <v>175</v>
      </c>
      <c r="AK24" s="232" t="s">
        <v>174</v>
      </c>
      <c r="AL24" s="232">
        <v>35</v>
      </c>
      <c r="AM24" s="232"/>
      <c r="AN24" s="232">
        <v>-22</v>
      </c>
      <c r="AO24" s="232">
        <v>40</v>
      </c>
      <c r="AP24" s="232" t="s">
        <v>187</v>
      </c>
      <c r="AQ24" s="3" t="s">
        <v>188</v>
      </c>
    </row>
    <row r="25" spans="1:43" x14ac:dyDescent="0.25">
      <c r="A25" s="230" t="s">
        <v>903</v>
      </c>
      <c r="B25" s="232" t="s">
        <v>42</v>
      </c>
      <c r="C25" s="232" t="s">
        <v>69</v>
      </c>
      <c r="D25" s="232" t="s">
        <v>178</v>
      </c>
      <c r="E25" s="232" t="s">
        <v>204</v>
      </c>
      <c r="F25" s="233" t="s">
        <v>205</v>
      </c>
      <c r="G25" s="232" t="s">
        <v>73</v>
      </c>
      <c r="H25" s="232" t="s">
        <v>206</v>
      </c>
      <c r="I25" s="232" t="s">
        <v>49</v>
      </c>
      <c r="J25" s="232" t="s">
        <v>207</v>
      </c>
      <c r="K25" s="232">
        <v>12</v>
      </c>
      <c r="L25" s="232">
        <v>12</v>
      </c>
      <c r="M25" s="232"/>
      <c r="N25" s="232" t="s">
        <v>52</v>
      </c>
      <c r="O25" s="232">
        <v>5</v>
      </c>
      <c r="P25" s="232">
        <v>2</v>
      </c>
      <c r="Q25" s="232" t="s">
        <v>53</v>
      </c>
      <c r="R25" s="232">
        <f>O25</f>
        <v>5</v>
      </c>
      <c r="S25" s="232">
        <f>P25</f>
        <v>2</v>
      </c>
      <c r="T25" s="232">
        <v>40</v>
      </c>
      <c r="U25" s="232">
        <v>10</v>
      </c>
      <c r="V25" s="232" t="s">
        <v>54</v>
      </c>
      <c r="W25" s="232">
        <f>T25</f>
        <v>40</v>
      </c>
      <c r="X25" s="232">
        <f>U25</f>
        <v>10</v>
      </c>
      <c r="Y25" s="232">
        <f>W25/R25</f>
        <v>8</v>
      </c>
      <c r="Z25" s="232" t="s">
        <v>55</v>
      </c>
      <c r="AA25" s="232">
        <v>60</v>
      </c>
      <c r="AB25" s="232" t="s">
        <v>56</v>
      </c>
      <c r="AC25" s="232">
        <v>7</v>
      </c>
      <c r="AD25" s="232" t="s">
        <v>643</v>
      </c>
      <c r="AE25" s="232" t="s">
        <v>609</v>
      </c>
      <c r="AF25" s="232" t="s">
        <v>58</v>
      </c>
      <c r="AG25" s="232">
        <v>0.2</v>
      </c>
      <c r="AH25" s="232" t="s">
        <v>636</v>
      </c>
      <c r="AI25" s="232" t="s">
        <v>58</v>
      </c>
      <c r="AJ25" s="232" t="s">
        <v>77</v>
      </c>
      <c r="AK25" s="232" t="s">
        <v>209</v>
      </c>
      <c r="AL25" s="232">
        <v>210</v>
      </c>
      <c r="AM25" s="232"/>
      <c r="AN25" s="232">
        <v>-45</v>
      </c>
      <c r="AO25" s="232">
        <v>170</v>
      </c>
      <c r="AP25" s="232" t="s">
        <v>210</v>
      </c>
      <c r="AQ25" s="3" t="s">
        <v>211</v>
      </c>
    </row>
    <row r="26" spans="1:43" x14ac:dyDescent="0.25">
      <c r="A26" s="230" t="s">
        <v>903</v>
      </c>
      <c r="B26" s="232" t="s">
        <v>42</v>
      </c>
      <c r="C26" s="232" t="s">
        <v>69</v>
      </c>
      <c r="D26" s="232" t="s">
        <v>178</v>
      </c>
      <c r="E26" s="232" t="s">
        <v>204</v>
      </c>
      <c r="F26" s="233" t="s">
        <v>205</v>
      </c>
      <c r="G26" s="232" t="s">
        <v>73</v>
      </c>
      <c r="H26" s="232" t="s">
        <v>206</v>
      </c>
      <c r="I26" s="232" t="s">
        <v>49</v>
      </c>
      <c r="J26" s="232" t="s">
        <v>212</v>
      </c>
      <c r="K26" s="232">
        <v>12</v>
      </c>
      <c r="L26" s="232">
        <v>12</v>
      </c>
      <c r="M26" s="232"/>
      <c r="N26" s="232" t="s">
        <v>52</v>
      </c>
      <c r="O26" s="232">
        <v>11</v>
      </c>
      <c r="P26" s="232">
        <v>5</v>
      </c>
      <c r="Q26" s="232" t="s">
        <v>53</v>
      </c>
      <c r="R26" s="232">
        <f>O26</f>
        <v>11</v>
      </c>
      <c r="S26" s="232">
        <f>P26</f>
        <v>5</v>
      </c>
      <c r="T26" s="232">
        <v>50</v>
      </c>
      <c r="U26" s="232">
        <v>20</v>
      </c>
      <c r="V26" s="232" t="s">
        <v>54</v>
      </c>
      <c r="W26" s="232">
        <f>T26</f>
        <v>50</v>
      </c>
      <c r="X26" s="232">
        <f>U26</f>
        <v>20</v>
      </c>
      <c r="Y26" s="232">
        <f>W26/R26</f>
        <v>4.5454545454545459</v>
      </c>
      <c r="Z26" s="232" t="s">
        <v>55</v>
      </c>
      <c r="AA26" s="232">
        <v>60</v>
      </c>
      <c r="AB26" s="232" t="s">
        <v>56</v>
      </c>
      <c r="AC26" s="232">
        <v>7</v>
      </c>
      <c r="AD26" s="232" t="s">
        <v>643</v>
      </c>
      <c r="AE26" s="232" t="s">
        <v>609</v>
      </c>
      <c r="AF26" s="232" t="s">
        <v>58</v>
      </c>
      <c r="AG26" s="232">
        <v>0.2</v>
      </c>
      <c r="AH26" s="232" t="s">
        <v>636</v>
      </c>
      <c r="AI26" s="232" t="s">
        <v>58</v>
      </c>
      <c r="AJ26" s="232" t="s">
        <v>77</v>
      </c>
      <c r="AK26" s="232" t="s">
        <v>209</v>
      </c>
      <c r="AL26" s="232">
        <v>210</v>
      </c>
      <c r="AM26" s="232"/>
      <c r="AN26" s="232">
        <v>-45</v>
      </c>
      <c r="AO26" s="232">
        <v>170</v>
      </c>
      <c r="AP26" s="232" t="s">
        <v>210</v>
      </c>
      <c r="AQ26" s="3" t="s">
        <v>211</v>
      </c>
    </row>
    <row r="27" spans="1:43" x14ac:dyDescent="0.25">
      <c r="A27" s="230" t="s">
        <v>903</v>
      </c>
      <c r="B27" s="232" t="s">
        <v>42</v>
      </c>
      <c r="C27" s="232" t="s">
        <v>69</v>
      </c>
      <c r="D27" s="232" t="s">
        <v>178</v>
      </c>
      <c r="E27" s="232" t="s">
        <v>204</v>
      </c>
      <c r="F27" s="233" t="s">
        <v>205</v>
      </c>
      <c r="G27" s="232" t="s">
        <v>73</v>
      </c>
      <c r="H27" s="232" t="s">
        <v>206</v>
      </c>
      <c r="I27" s="232" t="s">
        <v>49</v>
      </c>
      <c r="J27" s="232" t="s">
        <v>207</v>
      </c>
      <c r="K27" s="232">
        <v>12</v>
      </c>
      <c r="L27" s="232">
        <v>12</v>
      </c>
      <c r="M27" s="232"/>
      <c r="N27" s="232" t="s">
        <v>52</v>
      </c>
      <c r="O27" s="232">
        <v>18</v>
      </c>
      <c r="P27" s="232">
        <v>10</v>
      </c>
      <c r="Q27" s="232" t="s">
        <v>53</v>
      </c>
      <c r="R27" s="232">
        <f>O27</f>
        <v>18</v>
      </c>
      <c r="S27" s="232">
        <f>P27</f>
        <v>10</v>
      </c>
      <c r="T27" s="232">
        <v>55</v>
      </c>
      <c r="U27" s="232">
        <v>7</v>
      </c>
      <c r="V27" s="232" t="s">
        <v>54</v>
      </c>
      <c r="W27" s="232">
        <f>T27</f>
        <v>55</v>
      </c>
      <c r="X27" s="232">
        <f>U27</f>
        <v>7</v>
      </c>
      <c r="Y27" s="232">
        <f>W27/R27</f>
        <v>3.0555555555555554</v>
      </c>
      <c r="Z27" s="232" t="s">
        <v>55</v>
      </c>
      <c r="AA27" s="232">
        <v>60</v>
      </c>
      <c r="AB27" s="232" t="s">
        <v>56</v>
      </c>
      <c r="AC27" s="232">
        <v>7</v>
      </c>
      <c r="AD27" s="232" t="s">
        <v>643</v>
      </c>
      <c r="AE27" s="232" t="s">
        <v>609</v>
      </c>
      <c r="AF27" s="232" t="s">
        <v>58</v>
      </c>
      <c r="AG27" s="232">
        <v>0.2</v>
      </c>
      <c r="AH27" s="232" t="s">
        <v>636</v>
      </c>
      <c r="AI27" s="232" t="s">
        <v>58</v>
      </c>
      <c r="AJ27" s="232" t="s">
        <v>77</v>
      </c>
      <c r="AK27" s="232" t="s">
        <v>209</v>
      </c>
      <c r="AL27" s="232">
        <v>210</v>
      </c>
      <c r="AM27" s="232"/>
      <c r="AN27" s="232">
        <v>-45</v>
      </c>
      <c r="AO27" s="232">
        <v>170</v>
      </c>
      <c r="AP27" s="232" t="s">
        <v>210</v>
      </c>
      <c r="AQ27" s="3" t="s">
        <v>211</v>
      </c>
    </row>
    <row r="28" spans="1:43" x14ac:dyDescent="0.25">
      <c r="A28" s="230" t="s">
        <v>903</v>
      </c>
      <c r="B28" s="232" t="s">
        <v>42</v>
      </c>
      <c r="C28" s="232" t="s">
        <v>69</v>
      </c>
      <c r="D28" s="232" t="s">
        <v>178</v>
      </c>
      <c r="E28" s="232" t="s">
        <v>204</v>
      </c>
      <c r="F28" s="233" t="s">
        <v>205</v>
      </c>
      <c r="G28" s="232" t="s">
        <v>73</v>
      </c>
      <c r="H28" s="232" t="s">
        <v>206</v>
      </c>
      <c r="I28" s="232" t="s">
        <v>49</v>
      </c>
      <c r="J28" s="232" t="s">
        <v>207</v>
      </c>
      <c r="K28" s="232">
        <v>12</v>
      </c>
      <c r="L28" s="232">
        <v>12</v>
      </c>
      <c r="M28" s="232"/>
      <c r="N28" s="232" t="s">
        <v>52</v>
      </c>
      <c r="O28" s="232">
        <v>9</v>
      </c>
      <c r="P28" s="232">
        <v>4</v>
      </c>
      <c r="Q28" s="232" t="s">
        <v>53</v>
      </c>
      <c r="R28" s="232">
        <f>O28</f>
        <v>9</v>
      </c>
      <c r="S28" s="232">
        <f>P28</f>
        <v>4</v>
      </c>
      <c r="T28" s="232">
        <v>70</v>
      </c>
      <c r="U28" s="232">
        <v>5</v>
      </c>
      <c r="V28" s="232" t="s">
        <v>54</v>
      </c>
      <c r="W28" s="232">
        <f>T28</f>
        <v>70</v>
      </c>
      <c r="X28" s="232">
        <f>U28</f>
        <v>5</v>
      </c>
      <c r="Y28" s="232">
        <f>W28/R28</f>
        <v>7.7777777777777777</v>
      </c>
      <c r="Z28" s="232" t="s">
        <v>55</v>
      </c>
      <c r="AA28" s="232">
        <v>60</v>
      </c>
      <c r="AB28" s="232" t="s">
        <v>56</v>
      </c>
      <c r="AC28" s="232">
        <v>7</v>
      </c>
      <c r="AD28" s="232" t="s">
        <v>643</v>
      </c>
      <c r="AE28" s="232" t="s">
        <v>609</v>
      </c>
      <c r="AF28" s="232" t="s">
        <v>58</v>
      </c>
      <c r="AG28" s="232">
        <v>0.2</v>
      </c>
      <c r="AH28" s="232" t="s">
        <v>636</v>
      </c>
      <c r="AI28" s="232" t="s">
        <v>58</v>
      </c>
      <c r="AJ28" s="232" t="s">
        <v>77</v>
      </c>
      <c r="AK28" s="232" t="s">
        <v>209</v>
      </c>
      <c r="AL28" s="232">
        <v>210</v>
      </c>
      <c r="AM28" s="232"/>
      <c r="AN28" s="232">
        <v>-45</v>
      </c>
      <c r="AO28" s="232">
        <v>170</v>
      </c>
      <c r="AP28" s="232" t="s">
        <v>210</v>
      </c>
      <c r="AQ28" s="3" t="s">
        <v>211</v>
      </c>
    </row>
    <row r="29" spans="1:43" x14ac:dyDescent="0.25">
      <c r="A29" s="230" t="s">
        <v>903</v>
      </c>
      <c r="B29" s="232" t="s">
        <v>42</v>
      </c>
      <c r="C29" s="232" t="s">
        <v>69</v>
      </c>
      <c r="D29" s="232" t="s">
        <v>178</v>
      </c>
      <c r="E29" s="232" t="s">
        <v>204</v>
      </c>
      <c r="F29" s="233" t="s">
        <v>205</v>
      </c>
      <c r="G29" s="232" t="s">
        <v>73</v>
      </c>
      <c r="H29" s="232" t="s">
        <v>206</v>
      </c>
      <c r="I29" s="232" t="s">
        <v>49</v>
      </c>
      <c r="J29" s="232" t="s">
        <v>87</v>
      </c>
      <c r="K29" s="232">
        <v>12</v>
      </c>
      <c r="L29" s="232">
        <v>12</v>
      </c>
      <c r="M29" s="232"/>
      <c r="N29" s="232" t="s">
        <v>52</v>
      </c>
      <c r="O29" s="232">
        <v>35</v>
      </c>
      <c r="P29" s="232">
        <v>15</v>
      </c>
      <c r="Q29" s="232" t="s">
        <v>53</v>
      </c>
      <c r="R29" s="232">
        <f>O29</f>
        <v>35</v>
      </c>
      <c r="S29" s="232">
        <f>P29</f>
        <v>15</v>
      </c>
      <c r="T29" s="232">
        <v>70</v>
      </c>
      <c r="U29" s="232">
        <v>35</v>
      </c>
      <c r="V29" s="232" t="s">
        <v>54</v>
      </c>
      <c r="W29" s="232">
        <f>T29</f>
        <v>70</v>
      </c>
      <c r="X29" s="232">
        <f>U29</f>
        <v>35</v>
      </c>
      <c r="Y29" s="232">
        <f>W29/R29</f>
        <v>2</v>
      </c>
      <c r="Z29" s="232" t="s">
        <v>55</v>
      </c>
      <c r="AA29" s="232">
        <v>60</v>
      </c>
      <c r="AB29" s="232" t="s">
        <v>56</v>
      </c>
      <c r="AC29" s="232">
        <v>7</v>
      </c>
      <c r="AD29" s="232" t="s">
        <v>643</v>
      </c>
      <c r="AE29" s="232" t="s">
        <v>609</v>
      </c>
      <c r="AF29" s="232" t="s">
        <v>58</v>
      </c>
      <c r="AG29" s="232">
        <v>0.2</v>
      </c>
      <c r="AH29" s="232" t="s">
        <v>636</v>
      </c>
      <c r="AI29" s="232" t="s">
        <v>58</v>
      </c>
      <c r="AJ29" s="232" t="s">
        <v>77</v>
      </c>
      <c r="AK29" s="232" t="s">
        <v>209</v>
      </c>
      <c r="AL29" s="232">
        <v>210</v>
      </c>
      <c r="AM29" s="232"/>
      <c r="AN29" s="232">
        <v>-45</v>
      </c>
      <c r="AO29" s="232">
        <v>170</v>
      </c>
      <c r="AP29" s="232" t="s">
        <v>210</v>
      </c>
      <c r="AQ29" s="3" t="s">
        <v>211</v>
      </c>
    </row>
    <row r="30" spans="1:43" x14ac:dyDescent="0.25">
      <c r="A30" s="230" t="s">
        <v>903</v>
      </c>
      <c r="B30" s="232" t="s">
        <v>42</v>
      </c>
      <c r="C30" s="232" t="s">
        <v>69</v>
      </c>
      <c r="D30" s="232" t="s">
        <v>178</v>
      </c>
      <c r="E30" s="232" t="s">
        <v>204</v>
      </c>
      <c r="F30" s="233" t="s">
        <v>205</v>
      </c>
      <c r="G30" s="232" t="s">
        <v>73</v>
      </c>
      <c r="H30" s="232" t="s">
        <v>206</v>
      </c>
      <c r="I30" s="232" t="s">
        <v>49</v>
      </c>
      <c r="J30" s="232" t="s">
        <v>191</v>
      </c>
      <c r="K30" s="232">
        <v>12</v>
      </c>
      <c r="L30" s="232">
        <v>12</v>
      </c>
      <c r="M30" s="232"/>
      <c r="N30" s="232" t="s">
        <v>52</v>
      </c>
      <c r="O30" s="232">
        <v>20</v>
      </c>
      <c r="P30" s="232">
        <v>8</v>
      </c>
      <c r="Q30" s="232" t="s">
        <v>53</v>
      </c>
      <c r="R30" s="232">
        <f>O30</f>
        <v>20</v>
      </c>
      <c r="S30" s="232">
        <f>P30</f>
        <v>8</v>
      </c>
      <c r="T30" s="232">
        <v>180</v>
      </c>
      <c r="U30" s="232">
        <v>60</v>
      </c>
      <c r="V30" s="232" t="s">
        <v>54</v>
      </c>
      <c r="W30" s="232">
        <f>T30</f>
        <v>180</v>
      </c>
      <c r="X30" s="232">
        <f>U30</f>
        <v>60</v>
      </c>
      <c r="Y30" s="232">
        <f>W30/R30</f>
        <v>9</v>
      </c>
      <c r="Z30" s="232" t="s">
        <v>55</v>
      </c>
      <c r="AA30" s="232">
        <v>60</v>
      </c>
      <c r="AB30" s="232" t="s">
        <v>56</v>
      </c>
      <c r="AC30" s="232">
        <v>7</v>
      </c>
      <c r="AD30" s="232" t="s">
        <v>643</v>
      </c>
      <c r="AE30" s="232" t="s">
        <v>609</v>
      </c>
      <c r="AF30" s="232" t="s">
        <v>58</v>
      </c>
      <c r="AG30" s="232">
        <v>0.2</v>
      </c>
      <c r="AH30" s="232" t="s">
        <v>636</v>
      </c>
      <c r="AI30" s="232" t="s">
        <v>58</v>
      </c>
      <c r="AJ30" s="232" t="s">
        <v>77</v>
      </c>
      <c r="AK30" s="232" t="s">
        <v>209</v>
      </c>
      <c r="AL30" s="232">
        <v>210</v>
      </c>
      <c r="AM30" s="232"/>
      <c r="AN30" s="232">
        <v>-45</v>
      </c>
      <c r="AO30" s="232">
        <v>170</v>
      </c>
      <c r="AP30" s="232" t="s">
        <v>210</v>
      </c>
      <c r="AQ30" s="3" t="s">
        <v>211</v>
      </c>
    </row>
    <row r="31" spans="1:43" x14ac:dyDescent="0.25">
      <c r="A31" s="230" t="s">
        <v>903</v>
      </c>
      <c r="B31" s="232" t="s">
        <v>42</v>
      </c>
      <c r="C31" s="232" t="s">
        <v>69</v>
      </c>
      <c r="D31" s="232" t="s">
        <v>178</v>
      </c>
      <c r="E31" s="232" t="s">
        <v>204</v>
      </c>
      <c r="F31" s="233" t="s">
        <v>205</v>
      </c>
      <c r="G31" s="232" t="s">
        <v>73</v>
      </c>
      <c r="H31" s="232" t="s">
        <v>206</v>
      </c>
      <c r="I31" s="232" t="s">
        <v>49</v>
      </c>
      <c r="J31" s="232" t="s">
        <v>212</v>
      </c>
      <c r="K31" s="232">
        <v>12</v>
      </c>
      <c r="L31" s="232">
        <v>12</v>
      </c>
      <c r="M31" s="232"/>
      <c r="N31" s="232" t="s">
        <v>242</v>
      </c>
      <c r="O31" s="232" t="s">
        <v>55</v>
      </c>
      <c r="P31" s="232" t="s">
        <v>55</v>
      </c>
      <c r="Q31" s="232" t="s">
        <v>53</v>
      </c>
      <c r="R31" s="232" t="s">
        <v>55</v>
      </c>
      <c r="S31" s="232" t="s">
        <v>55</v>
      </c>
      <c r="T31" s="232" t="s">
        <v>55</v>
      </c>
      <c r="U31" s="232" t="s">
        <v>55</v>
      </c>
      <c r="V31" s="232" t="s">
        <v>54</v>
      </c>
      <c r="W31" s="232" t="s">
        <v>55</v>
      </c>
      <c r="X31" s="232" t="s">
        <v>55</v>
      </c>
      <c r="Y31" s="232">
        <v>0.55555555555555558</v>
      </c>
      <c r="Z31" s="232" t="s">
        <v>55</v>
      </c>
      <c r="AA31" s="232">
        <v>60</v>
      </c>
      <c r="AB31" s="232" t="s">
        <v>56</v>
      </c>
      <c r="AC31" s="232">
        <v>7</v>
      </c>
      <c r="AD31" s="232" t="s">
        <v>643</v>
      </c>
      <c r="AE31" s="232" t="s">
        <v>609</v>
      </c>
      <c r="AF31" s="232" t="s">
        <v>58</v>
      </c>
      <c r="AG31" s="232">
        <v>0.2</v>
      </c>
      <c r="AH31" s="232" t="s">
        <v>636</v>
      </c>
      <c r="AI31" s="232" t="s">
        <v>58</v>
      </c>
      <c r="AJ31" s="232" t="s">
        <v>77</v>
      </c>
      <c r="AK31" s="232" t="s">
        <v>209</v>
      </c>
      <c r="AL31" s="232">
        <v>210</v>
      </c>
      <c r="AM31" s="232"/>
      <c r="AN31" s="232">
        <v>-45</v>
      </c>
      <c r="AO31" s="232">
        <v>170</v>
      </c>
      <c r="AP31" s="232" t="s">
        <v>210</v>
      </c>
      <c r="AQ31" s="3" t="s">
        <v>211</v>
      </c>
    </row>
    <row r="32" spans="1:43" x14ac:dyDescent="0.25">
      <c r="A32" s="230" t="s">
        <v>903</v>
      </c>
      <c r="B32" s="232" t="s">
        <v>80</v>
      </c>
      <c r="C32" s="232" t="s">
        <v>199</v>
      </c>
      <c r="D32" s="232" t="s">
        <v>213</v>
      </c>
      <c r="E32" s="232" t="s">
        <v>214</v>
      </c>
      <c r="F32" s="233" t="s">
        <v>215</v>
      </c>
      <c r="G32" s="232" t="s">
        <v>97</v>
      </c>
      <c r="H32" s="232" t="s">
        <v>216</v>
      </c>
      <c r="I32" s="232" t="s">
        <v>182</v>
      </c>
      <c r="J32" s="232" t="s">
        <v>182</v>
      </c>
      <c r="K32" s="232">
        <v>20</v>
      </c>
      <c r="L32" s="232">
        <v>20</v>
      </c>
      <c r="M32" s="232"/>
      <c r="N32" s="232" t="s">
        <v>52</v>
      </c>
      <c r="O32" s="232">
        <v>2.2999999999999998</v>
      </c>
      <c r="P32" s="232" t="s">
        <v>55</v>
      </c>
      <c r="Q32" s="232" t="s">
        <v>53</v>
      </c>
      <c r="R32" s="232">
        <v>2.2999999999999998</v>
      </c>
      <c r="S32" s="232" t="s">
        <v>55</v>
      </c>
      <c r="T32" s="232">
        <v>94</v>
      </c>
      <c r="U32" s="232" t="s">
        <v>55</v>
      </c>
      <c r="V32" s="232" t="s">
        <v>644</v>
      </c>
      <c r="W32" s="232">
        <f>(T32*60)/1000</f>
        <v>5.64</v>
      </c>
      <c r="X32" s="232" t="s">
        <v>55</v>
      </c>
      <c r="Y32" s="232">
        <f>W32/R32</f>
        <v>2.4521739130434783</v>
      </c>
      <c r="Z32" s="232" t="s">
        <v>55</v>
      </c>
      <c r="AA32" s="232">
        <v>60</v>
      </c>
      <c r="AB32" s="232" t="s">
        <v>56</v>
      </c>
      <c r="AC32" s="232" t="s">
        <v>645</v>
      </c>
      <c r="AD32" s="232" t="s">
        <v>646</v>
      </c>
      <c r="AE32" s="232" t="s">
        <v>619</v>
      </c>
      <c r="AF32" s="232" t="s">
        <v>58</v>
      </c>
      <c r="AG32" s="232" t="s">
        <v>58</v>
      </c>
      <c r="AH32" s="232" t="s">
        <v>59</v>
      </c>
      <c r="AI32" s="232" t="s">
        <v>60</v>
      </c>
      <c r="AJ32" s="238" t="s">
        <v>647</v>
      </c>
      <c r="AK32" s="232" t="s">
        <v>61</v>
      </c>
      <c r="AL32" s="232">
        <v>7.5250000000000004</v>
      </c>
      <c r="AM32" s="232" t="s">
        <v>222</v>
      </c>
      <c r="AN32" s="232">
        <v>41</v>
      </c>
      <c r="AO32" s="232">
        <v>-70</v>
      </c>
      <c r="AP32" s="232" t="s">
        <v>220</v>
      </c>
      <c r="AQ32" s="3" t="s">
        <v>648</v>
      </c>
    </row>
    <row r="33" spans="1:43" x14ac:dyDescent="0.25">
      <c r="A33" s="230" t="s">
        <v>903</v>
      </c>
      <c r="B33" s="232" t="s">
        <v>80</v>
      </c>
      <c r="C33" s="232" t="s">
        <v>199</v>
      </c>
      <c r="D33" s="232" t="s">
        <v>213</v>
      </c>
      <c r="E33" s="232" t="s">
        <v>214</v>
      </c>
      <c r="F33" s="233" t="s">
        <v>215</v>
      </c>
      <c r="G33" s="232" t="s">
        <v>97</v>
      </c>
      <c r="H33" s="232" t="s">
        <v>216</v>
      </c>
      <c r="I33" s="232" t="s">
        <v>182</v>
      </c>
      <c r="J33" s="232" t="s">
        <v>182</v>
      </c>
      <c r="K33" s="232">
        <v>20</v>
      </c>
      <c r="L33" s="232">
        <f>K33</f>
        <v>20</v>
      </c>
      <c r="M33" s="232"/>
      <c r="N33" s="232" t="s">
        <v>52</v>
      </c>
      <c r="O33" s="232">
        <v>4.9000000000000004</v>
      </c>
      <c r="P33" s="232" t="s">
        <v>55</v>
      </c>
      <c r="Q33" s="232" t="s">
        <v>53</v>
      </c>
      <c r="R33" s="232">
        <v>4.9000000000000004</v>
      </c>
      <c r="S33" s="232" t="s">
        <v>55</v>
      </c>
      <c r="T33" s="232">
        <v>199</v>
      </c>
      <c r="U33" s="232" t="s">
        <v>55</v>
      </c>
      <c r="V33" s="232" t="s">
        <v>644</v>
      </c>
      <c r="W33" s="232">
        <f>(T33*60)/1000</f>
        <v>11.94</v>
      </c>
      <c r="X33" s="232" t="s">
        <v>55</v>
      </c>
      <c r="Y33" s="232">
        <f>W33/R33</f>
        <v>2.4367346938775509</v>
      </c>
      <c r="Z33" s="232" t="s">
        <v>55</v>
      </c>
      <c r="AA33" s="232">
        <v>60</v>
      </c>
      <c r="AB33" s="232" t="s">
        <v>56</v>
      </c>
      <c r="AC33" s="232" t="s">
        <v>645</v>
      </c>
      <c r="AD33" s="232" t="s">
        <v>646</v>
      </c>
      <c r="AE33" s="232" t="s">
        <v>619</v>
      </c>
      <c r="AF33" s="232" t="s">
        <v>58</v>
      </c>
      <c r="AG33" s="232" t="s">
        <v>58</v>
      </c>
      <c r="AH33" s="232" t="s">
        <v>59</v>
      </c>
      <c r="AI33" s="232" t="s">
        <v>60</v>
      </c>
      <c r="AJ33" s="238" t="s">
        <v>647</v>
      </c>
      <c r="AK33" s="232" t="s">
        <v>61</v>
      </c>
      <c r="AL33" s="232">
        <v>7.5250000000000004</v>
      </c>
      <c r="AM33" s="232" t="s">
        <v>222</v>
      </c>
      <c r="AN33" s="232">
        <v>41</v>
      </c>
      <c r="AO33" s="232">
        <v>-70</v>
      </c>
      <c r="AP33" s="232" t="s">
        <v>220</v>
      </c>
      <c r="AQ33" s="3" t="s">
        <v>648</v>
      </c>
    </row>
    <row r="34" spans="1:43" x14ac:dyDescent="0.25">
      <c r="A34" s="230" t="s">
        <v>903</v>
      </c>
      <c r="B34" s="232" t="s">
        <v>80</v>
      </c>
      <c r="C34" s="232" t="s">
        <v>199</v>
      </c>
      <c r="D34" s="232" t="s">
        <v>213</v>
      </c>
      <c r="E34" s="232" t="s">
        <v>214</v>
      </c>
      <c r="F34" s="233" t="s">
        <v>215</v>
      </c>
      <c r="G34" s="232" t="s">
        <v>97</v>
      </c>
      <c r="H34" s="232" t="s">
        <v>216</v>
      </c>
      <c r="I34" s="232" t="s">
        <v>182</v>
      </c>
      <c r="J34" s="232" t="s">
        <v>182</v>
      </c>
      <c r="K34" s="232">
        <v>20</v>
      </c>
      <c r="L34" s="232">
        <v>20</v>
      </c>
      <c r="M34" s="232"/>
      <c r="N34" s="232" t="s">
        <v>52</v>
      </c>
      <c r="O34" s="232">
        <v>4.5</v>
      </c>
      <c r="P34" s="232" t="s">
        <v>55</v>
      </c>
      <c r="Q34" s="232" t="s">
        <v>53</v>
      </c>
      <c r="R34" s="232">
        <v>4.5</v>
      </c>
      <c r="S34" s="232" t="s">
        <v>55</v>
      </c>
      <c r="T34" s="232">
        <v>500</v>
      </c>
      <c r="U34" s="232" t="s">
        <v>55</v>
      </c>
      <c r="V34" s="232" t="s">
        <v>644</v>
      </c>
      <c r="W34" s="232">
        <f>(T34*60)/1000</f>
        <v>30</v>
      </c>
      <c r="X34" s="232" t="s">
        <v>55</v>
      </c>
      <c r="Y34" s="232">
        <f>W34/R34</f>
        <v>6.666666666666667</v>
      </c>
      <c r="Z34" s="232" t="s">
        <v>55</v>
      </c>
      <c r="AA34" s="232">
        <v>60</v>
      </c>
      <c r="AB34" s="232" t="s">
        <v>56</v>
      </c>
      <c r="AC34" s="232" t="s">
        <v>645</v>
      </c>
      <c r="AD34" s="232" t="s">
        <v>646</v>
      </c>
      <c r="AE34" s="232" t="s">
        <v>619</v>
      </c>
      <c r="AF34" s="232" t="s">
        <v>58</v>
      </c>
      <c r="AG34" s="232" t="s">
        <v>58</v>
      </c>
      <c r="AH34" s="232" t="s">
        <v>59</v>
      </c>
      <c r="AI34" s="232" t="s">
        <v>60</v>
      </c>
      <c r="AJ34" s="238" t="s">
        <v>647</v>
      </c>
      <c r="AK34" s="232" t="s">
        <v>61</v>
      </c>
      <c r="AL34" s="232">
        <v>7.5250000000000004</v>
      </c>
      <c r="AM34" s="232" t="s">
        <v>222</v>
      </c>
      <c r="AN34" s="232">
        <v>41</v>
      </c>
      <c r="AO34" s="232">
        <v>-70</v>
      </c>
      <c r="AP34" s="232" t="s">
        <v>220</v>
      </c>
      <c r="AQ34" s="3" t="s">
        <v>648</v>
      </c>
    </row>
    <row r="35" spans="1:43" x14ac:dyDescent="0.25">
      <c r="A35" s="230" t="s">
        <v>903</v>
      </c>
      <c r="B35" s="232" t="s">
        <v>80</v>
      </c>
      <c r="C35" s="232" t="s">
        <v>167</v>
      </c>
      <c r="D35" s="232" t="s">
        <v>168</v>
      </c>
      <c r="E35" s="232" t="s">
        <v>169</v>
      </c>
      <c r="F35" s="233" t="s">
        <v>223</v>
      </c>
      <c r="G35" s="232" t="s">
        <v>97</v>
      </c>
      <c r="H35" s="232" t="s">
        <v>216</v>
      </c>
      <c r="I35" s="232" t="s">
        <v>182</v>
      </c>
      <c r="J35" s="232" t="s">
        <v>182</v>
      </c>
      <c r="K35" s="232">
        <v>20</v>
      </c>
      <c r="L35" s="232">
        <f>K35</f>
        <v>20</v>
      </c>
      <c r="N35" s="230" t="s">
        <v>52</v>
      </c>
      <c r="O35" s="230">
        <v>1.6</v>
      </c>
      <c r="P35" s="232" t="s">
        <v>55</v>
      </c>
      <c r="Q35" s="232" t="s">
        <v>53</v>
      </c>
      <c r="R35" s="230">
        <v>1.6</v>
      </c>
      <c r="S35" s="232" t="s">
        <v>55</v>
      </c>
      <c r="T35" s="230">
        <v>397</v>
      </c>
      <c r="U35" s="232" t="s">
        <v>55</v>
      </c>
      <c r="V35" s="232" t="s">
        <v>644</v>
      </c>
      <c r="W35" s="232">
        <f>(T35*60)/1000</f>
        <v>23.82</v>
      </c>
      <c r="X35" s="232" t="s">
        <v>55</v>
      </c>
      <c r="Y35" s="232">
        <f>W35/R35</f>
        <v>14.887499999999999</v>
      </c>
      <c r="Z35" s="232" t="s">
        <v>55</v>
      </c>
      <c r="AA35" s="232">
        <v>60</v>
      </c>
      <c r="AB35" s="232" t="s">
        <v>56</v>
      </c>
      <c r="AC35" s="232" t="s">
        <v>645</v>
      </c>
      <c r="AD35" s="232" t="s">
        <v>646</v>
      </c>
      <c r="AE35" s="232" t="s">
        <v>619</v>
      </c>
      <c r="AF35" s="232" t="s">
        <v>58</v>
      </c>
      <c r="AG35" s="232" t="s">
        <v>58</v>
      </c>
      <c r="AH35" s="232" t="s">
        <v>59</v>
      </c>
      <c r="AI35" s="232" t="s">
        <v>60</v>
      </c>
      <c r="AJ35" s="238" t="s">
        <v>647</v>
      </c>
      <c r="AK35" s="232" t="s">
        <v>61</v>
      </c>
      <c r="AL35" s="232">
        <v>7.5250000000000004</v>
      </c>
      <c r="AM35" s="232" t="s">
        <v>222</v>
      </c>
      <c r="AN35" s="230">
        <v>41</v>
      </c>
      <c r="AO35" s="230">
        <v>-72</v>
      </c>
      <c r="AP35" s="232" t="s">
        <v>220</v>
      </c>
      <c r="AQ35" s="3" t="s">
        <v>648</v>
      </c>
    </row>
    <row r="36" spans="1:43" x14ac:dyDescent="0.25">
      <c r="A36" s="230" t="s">
        <v>903</v>
      </c>
      <c r="B36" s="232" t="s">
        <v>42</v>
      </c>
      <c r="C36" s="232" t="s">
        <v>119</v>
      </c>
      <c r="D36" s="232" t="s">
        <v>225</v>
      </c>
      <c r="E36" s="232" t="s">
        <v>226</v>
      </c>
      <c r="F36" s="233" t="s">
        <v>227</v>
      </c>
      <c r="G36" s="232" t="s">
        <v>73</v>
      </c>
      <c r="H36" s="232" t="s">
        <v>228</v>
      </c>
      <c r="I36" s="232" t="s">
        <v>49</v>
      </c>
      <c r="J36" s="232" t="s">
        <v>207</v>
      </c>
      <c r="K36" s="232">
        <v>24</v>
      </c>
      <c r="L36" s="232">
        <v>24</v>
      </c>
      <c r="M36" s="232"/>
      <c r="N36" s="232" t="s">
        <v>52</v>
      </c>
      <c r="O36" s="232">
        <v>37.9</v>
      </c>
      <c r="P36" s="232" t="s">
        <v>55</v>
      </c>
      <c r="Q36" s="232" t="s">
        <v>53</v>
      </c>
      <c r="R36" s="232">
        <f>O36</f>
        <v>37.9</v>
      </c>
      <c r="S36" s="232" t="str">
        <f>P36</f>
        <v>NA</v>
      </c>
      <c r="T36" s="232">
        <v>110.9</v>
      </c>
      <c r="U36" s="232" t="s">
        <v>55</v>
      </c>
      <c r="V36" s="232" t="s">
        <v>54</v>
      </c>
      <c r="W36" s="232">
        <f>T36</f>
        <v>110.9</v>
      </c>
      <c r="X36" s="232" t="s">
        <v>55</v>
      </c>
      <c r="Y36" s="232">
        <f>W36/R36</f>
        <v>2.9261213720316626</v>
      </c>
      <c r="Z36" s="232" t="s">
        <v>55</v>
      </c>
      <c r="AA36" s="232">
        <v>240</v>
      </c>
      <c r="AB36" s="232" t="s">
        <v>56</v>
      </c>
      <c r="AC36" s="232">
        <v>6</v>
      </c>
      <c r="AD36" s="232" t="s">
        <v>649</v>
      </c>
      <c r="AE36" s="232" t="s">
        <v>609</v>
      </c>
      <c r="AF36" s="232" t="s">
        <v>58</v>
      </c>
      <c r="AG36" s="232" t="s">
        <v>58</v>
      </c>
      <c r="AH36" s="232" t="s">
        <v>59</v>
      </c>
      <c r="AI36" s="232" t="s">
        <v>58</v>
      </c>
      <c r="AJ36" s="232" t="s">
        <v>77</v>
      </c>
      <c r="AK36" s="232" t="s">
        <v>209</v>
      </c>
      <c r="AL36" s="232">
        <v>80</v>
      </c>
      <c r="AM36" s="232"/>
      <c r="AN36" s="232">
        <v>-19</v>
      </c>
      <c r="AO36" s="232">
        <v>146</v>
      </c>
      <c r="AP36" s="234" t="s">
        <v>229</v>
      </c>
      <c r="AQ36" s="3" t="s">
        <v>230</v>
      </c>
    </row>
    <row r="37" spans="1:43" x14ac:dyDescent="0.25">
      <c r="A37" s="230" t="s">
        <v>903</v>
      </c>
      <c r="B37" s="232" t="s">
        <v>80</v>
      </c>
      <c r="C37" s="230" t="s">
        <v>167</v>
      </c>
      <c r="D37" s="232" t="s">
        <v>168</v>
      </c>
      <c r="E37" s="232" t="s">
        <v>169</v>
      </c>
      <c r="F37" s="233" t="s">
        <v>224</v>
      </c>
      <c r="G37" s="232" t="s">
        <v>97</v>
      </c>
      <c r="H37" s="232" t="s">
        <v>48</v>
      </c>
      <c r="I37" s="232" t="s">
        <v>49</v>
      </c>
      <c r="J37" s="232" t="s">
        <v>55</v>
      </c>
      <c r="K37" s="232" t="s">
        <v>77</v>
      </c>
      <c r="L37" s="232" t="s">
        <v>55</v>
      </c>
      <c r="M37" s="232"/>
      <c r="N37" s="232" t="s">
        <v>242</v>
      </c>
      <c r="O37" s="232" t="s">
        <v>55</v>
      </c>
      <c r="P37" s="232" t="s">
        <v>55</v>
      </c>
      <c r="Q37" s="232" t="s">
        <v>53</v>
      </c>
      <c r="R37" s="232" t="s">
        <v>55</v>
      </c>
      <c r="S37" s="232" t="s">
        <v>55</v>
      </c>
      <c r="T37" s="232">
        <v>320</v>
      </c>
      <c r="U37" s="232" t="s">
        <v>55</v>
      </c>
      <c r="V37" s="232" t="s">
        <v>644</v>
      </c>
      <c r="W37" s="232">
        <f>(T37*60)/1000</f>
        <v>19.2</v>
      </c>
      <c r="X37" s="232" t="s">
        <v>55</v>
      </c>
      <c r="Y37" s="232">
        <f>W37</f>
        <v>19.2</v>
      </c>
      <c r="Z37" s="232" t="s">
        <v>55</v>
      </c>
      <c r="AA37" s="232">
        <v>2000</v>
      </c>
      <c r="AB37" s="232" t="s">
        <v>650</v>
      </c>
      <c r="AC37" s="232">
        <v>3</v>
      </c>
      <c r="AD37" s="232" t="s">
        <v>651</v>
      </c>
      <c r="AE37" s="232" t="s">
        <v>609</v>
      </c>
      <c r="AF37" s="232" t="s">
        <v>58</v>
      </c>
      <c r="AG37" s="232" t="s">
        <v>58</v>
      </c>
      <c r="AH37" s="232" t="s">
        <v>59</v>
      </c>
      <c r="AI37" s="232" t="s">
        <v>60</v>
      </c>
      <c r="AJ37" s="232" t="s">
        <v>652</v>
      </c>
      <c r="AK37" s="232" t="s">
        <v>174</v>
      </c>
      <c r="AL37" s="232" t="s">
        <v>55</v>
      </c>
      <c r="AM37" s="232"/>
      <c r="AN37" s="232">
        <v>27</v>
      </c>
      <c r="AO37" s="232">
        <v>-82</v>
      </c>
      <c r="AP37" s="232" t="s">
        <v>653</v>
      </c>
      <c r="AQ37" s="3" t="s">
        <v>654</v>
      </c>
    </row>
    <row r="38" spans="1:43" x14ac:dyDescent="0.25">
      <c r="A38" s="230" t="s">
        <v>903</v>
      </c>
      <c r="B38" s="232" t="s">
        <v>80</v>
      </c>
      <c r="C38" s="230" t="s">
        <v>167</v>
      </c>
      <c r="D38" s="232" t="s">
        <v>168</v>
      </c>
      <c r="E38" s="232" t="s">
        <v>169</v>
      </c>
      <c r="F38" s="233" t="s">
        <v>224</v>
      </c>
      <c r="G38" s="232" t="s">
        <v>97</v>
      </c>
      <c r="H38" s="232" t="s">
        <v>48</v>
      </c>
      <c r="I38" s="232" t="s">
        <v>49</v>
      </c>
      <c r="J38" s="232" t="s">
        <v>55</v>
      </c>
      <c r="K38" s="232" t="s">
        <v>77</v>
      </c>
      <c r="L38" s="232" t="s">
        <v>55</v>
      </c>
      <c r="M38" s="232" t="s">
        <v>655</v>
      </c>
      <c r="N38" s="232" t="s">
        <v>242</v>
      </c>
      <c r="O38" s="232" t="s">
        <v>55</v>
      </c>
      <c r="P38" s="232" t="s">
        <v>55</v>
      </c>
      <c r="Q38" s="232" t="s">
        <v>656</v>
      </c>
      <c r="R38" s="232" t="s">
        <v>55</v>
      </c>
      <c r="S38" s="232" t="s">
        <v>55</v>
      </c>
      <c r="T38" s="232">
        <v>9.81</v>
      </c>
      <c r="U38" s="232">
        <v>1.25</v>
      </c>
      <c r="V38" s="230" t="s">
        <v>657</v>
      </c>
      <c r="W38" s="232">
        <f>T38*28.53/10.7</f>
        <v>26.156943925233648</v>
      </c>
      <c r="X38" s="232">
        <f>U38*28.53/10.7</f>
        <v>3.332943925233645</v>
      </c>
      <c r="Y38" s="232">
        <f>W38</f>
        <v>26.156943925233648</v>
      </c>
      <c r="Z38" s="232">
        <f>X38</f>
        <v>3.332943925233645</v>
      </c>
      <c r="AA38" s="232">
        <v>2000</v>
      </c>
      <c r="AB38" s="232" t="s">
        <v>650</v>
      </c>
      <c r="AC38" s="232">
        <v>4</v>
      </c>
      <c r="AD38" s="232" t="s">
        <v>658</v>
      </c>
      <c r="AE38" s="232" t="s">
        <v>609</v>
      </c>
      <c r="AF38" s="232" t="s">
        <v>58</v>
      </c>
      <c r="AG38" s="232" t="s">
        <v>58</v>
      </c>
      <c r="AH38" s="232" t="s">
        <v>59</v>
      </c>
      <c r="AI38" s="232" t="s">
        <v>60</v>
      </c>
      <c r="AJ38" s="232" t="s">
        <v>652</v>
      </c>
      <c r="AK38" s="232" t="s">
        <v>174</v>
      </c>
      <c r="AL38" s="232" t="s">
        <v>55</v>
      </c>
      <c r="AM38" s="232"/>
      <c r="AN38" s="232">
        <v>27</v>
      </c>
      <c r="AO38" s="232">
        <v>-82</v>
      </c>
      <c r="AP38" s="232" t="s">
        <v>653</v>
      </c>
      <c r="AQ38" s="3" t="s">
        <v>654</v>
      </c>
    </row>
    <row r="39" spans="1:43" x14ac:dyDescent="0.25">
      <c r="A39" s="230" t="s">
        <v>903</v>
      </c>
      <c r="B39" s="232" t="s">
        <v>80</v>
      </c>
      <c r="C39" s="230" t="s">
        <v>167</v>
      </c>
      <c r="D39" s="232" t="s">
        <v>168</v>
      </c>
      <c r="E39" s="232" t="s">
        <v>169</v>
      </c>
      <c r="F39" s="233" t="s">
        <v>224</v>
      </c>
      <c r="G39" s="232" t="s">
        <v>97</v>
      </c>
      <c r="H39" s="232" t="s">
        <v>48</v>
      </c>
      <c r="I39" s="232" t="s">
        <v>49</v>
      </c>
      <c r="J39" s="232" t="s">
        <v>55</v>
      </c>
      <c r="K39" s="232" t="s">
        <v>77</v>
      </c>
      <c r="L39" s="232" t="s">
        <v>55</v>
      </c>
      <c r="M39" s="232" t="s">
        <v>659</v>
      </c>
      <c r="N39" s="232" t="s">
        <v>242</v>
      </c>
      <c r="O39" s="232" t="s">
        <v>55</v>
      </c>
      <c r="P39" s="232" t="s">
        <v>55</v>
      </c>
      <c r="Q39" s="232" t="s">
        <v>656</v>
      </c>
      <c r="R39" s="232" t="s">
        <v>55</v>
      </c>
      <c r="S39" s="232" t="s">
        <v>55</v>
      </c>
      <c r="T39" s="232">
        <v>19.440000000000001</v>
      </c>
      <c r="U39" s="232">
        <v>3.8</v>
      </c>
      <c r="V39" s="230" t="s">
        <v>657</v>
      </c>
      <c r="W39" s="232">
        <f>T39*30.62/11.9</f>
        <v>50.021243697479001</v>
      </c>
      <c r="X39" s="232">
        <f>U39*30.62/11.9</f>
        <v>9.7778151260504202</v>
      </c>
      <c r="Y39" s="232">
        <f>W39</f>
        <v>50.021243697479001</v>
      </c>
      <c r="Z39" s="232">
        <f>X39</f>
        <v>9.7778151260504202</v>
      </c>
      <c r="AA39" s="232">
        <v>2000</v>
      </c>
      <c r="AB39" s="232" t="s">
        <v>650</v>
      </c>
      <c r="AC39" s="232">
        <v>4</v>
      </c>
      <c r="AD39" s="232" t="s">
        <v>658</v>
      </c>
      <c r="AE39" s="232" t="s">
        <v>609</v>
      </c>
      <c r="AF39" s="232" t="s">
        <v>58</v>
      </c>
      <c r="AG39" s="232" t="s">
        <v>58</v>
      </c>
      <c r="AH39" s="232" t="s">
        <v>59</v>
      </c>
      <c r="AI39" s="232" t="s">
        <v>60</v>
      </c>
      <c r="AJ39" s="232" t="s">
        <v>652</v>
      </c>
      <c r="AK39" s="232" t="s">
        <v>174</v>
      </c>
      <c r="AL39" s="232" t="s">
        <v>55</v>
      </c>
      <c r="AM39" s="232"/>
      <c r="AN39" s="232">
        <v>27</v>
      </c>
      <c r="AO39" s="232">
        <v>-82</v>
      </c>
      <c r="AP39" s="232" t="s">
        <v>653</v>
      </c>
      <c r="AQ39" s="3" t="s">
        <v>654</v>
      </c>
    </row>
    <row r="40" spans="1:43" x14ac:dyDescent="0.25">
      <c r="A40" s="230" t="s">
        <v>903</v>
      </c>
      <c r="B40" s="232" t="s">
        <v>80</v>
      </c>
      <c r="C40" s="230" t="s">
        <v>167</v>
      </c>
      <c r="D40" s="232" t="s">
        <v>168</v>
      </c>
      <c r="E40" s="232" t="s">
        <v>169</v>
      </c>
      <c r="F40" s="233" t="s">
        <v>224</v>
      </c>
      <c r="G40" s="232" t="s">
        <v>97</v>
      </c>
      <c r="H40" s="232" t="s">
        <v>48</v>
      </c>
      <c r="I40" s="232" t="s">
        <v>49</v>
      </c>
      <c r="J40" s="232" t="s">
        <v>55</v>
      </c>
      <c r="K40" s="232" t="s">
        <v>77</v>
      </c>
      <c r="L40" s="232" t="s">
        <v>55</v>
      </c>
      <c r="M40" s="232" t="s">
        <v>660</v>
      </c>
      <c r="N40" s="232" t="s">
        <v>242</v>
      </c>
      <c r="O40" s="232" t="s">
        <v>55</v>
      </c>
      <c r="P40" s="232" t="s">
        <v>55</v>
      </c>
      <c r="Q40" s="232" t="s">
        <v>656</v>
      </c>
      <c r="R40" s="232" t="s">
        <v>55</v>
      </c>
      <c r="S40" s="232" t="s">
        <v>55</v>
      </c>
      <c r="T40" s="232">
        <v>18.899999999999999</v>
      </c>
      <c r="U40" s="232">
        <v>1.91</v>
      </c>
      <c r="V40" s="230" t="s">
        <v>657</v>
      </c>
      <c r="W40" s="232">
        <f>T40*30/5.37</f>
        <v>105.58659217877094</v>
      </c>
      <c r="X40" s="232">
        <f>U40*30/5.37</f>
        <v>10.670391061452513</v>
      </c>
      <c r="Y40" s="232">
        <f>W40</f>
        <v>105.58659217877094</v>
      </c>
      <c r="Z40" s="232">
        <f>X40</f>
        <v>10.670391061452513</v>
      </c>
      <c r="AA40" s="232">
        <v>2000</v>
      </c>
      <c r="AB40" s="232" t="s">
        <v>650</v>
      </c>
      <c r="AC40" s="232">
        <v>4</v>
      </c>
      <c r="AD40" s="232" t="s">
        <v>661</v>
      </c>
      <c r="AE40" s="232" t="s">
        <v>609</v>
      </c>
      <c r="AF40" s="232" t="s">
        <v>58</v>
      </c>
      <c r="AG40" s="232" t="s">
        <v>58</v>
      </c>
      <c r="AH40" s="232" t="s">
        <v>59</v>
      </c>
      <c r="AI40" s="232" t="s">
        <v>60</v>
      </c>
      <c r="AJ40" s="232" t="s">
        <v>652</v>
      </c>
      <c r="AK40" s="232" t="s">
        <v>174</v>
      </c>
      <c r="AL40" s="232" t="s">
        <v>55</v>
      </c>
      <c r="AM40" s="232"/>
      <c r="AN40" s="232">
        <v>27</v>
      </c>
      <c r="AO40" s="232">
        <v>-82</v>
      </c>
      <c r="AP40" s="232" t="s">
        <v>653</v>
      </c>
      <c r="AQ40" s="3" t="s">
        <v>654</v>
      </c>
    </row>
    <row r="41" spans="1:43" x14ac:dyDescent="0.25">
      <c r="A41" s="230" t="s">
        <v>903</v>
      </c>
      <c r="B41" s="232" t="s">
        <v>80</v>
      </c>
      <c r="C41" s="230" t="s">
        <v>167</v>
      </c>
      <c r="D41" s="232" t="s">
        <v>168</v>
      </c>
      <c r="E41" s="232" t="s">
        <v>169</v>
      </c>
      <c r="F41" s="233" t="s">
        <v>224</v>
      </c>
      <c r="G41" s="232" t="s">
        <v>97</v>
      </c>
      <c r="H41" s="232" t="s">
        <v>48</v>
      </c>
      <c r="I41" s="232" t="s">
        <v>49</v>
      </c>
      <c r="J41" s="232" t="s">
        <v>55</v>
      </c>
      <c r="K41" s="232" t="s">
        <v>77</v>
      </c>
      <c r="L41" s="232" t="s">
        <v>55</v>
      </c>
      <c r="M41" s="232" t="s">
        <v>662</v>
      </c>
      <c r="N41" s="232" t="s">
        <v>242</v>
      </c>
      <c r="O41" s="232" t="s">
        <v>55</v>
      </c>
      <c r="P41" s="232" t="s">
        <v>55</v>
      </c>
      <c r="Q41" s="232" t="s">
        <v>656</v>
      </c>
      <c r="R41" s="232" t="s">
        <v>55</v>
      </c>
      <c r="S41" s="232" t="s">
        <v>55</v>
      </c>
      <c r="T41" s="232">
        <v>17.52</v>
      </c>
      <c r="U41" s="232">
        <v>3.31</v>
      </c>
      <c r="V41" s="230" t="s">
        <v>657</v>
      </c>
      <c r="W41" s="232">
        <f>T41*44.3/5.76</f>
        <v>134.74583333333334</v>
      </c>
      <c r="X41" s="232">
        <f>U41*44.3/5.76</f>
        <v>25.457118055555554</v>
      </c>
      <c r="Y41" s="232">
        <f>W41</f>
        <v>134.74583333333334</v>
      </c>
      <c r="Z41" s="232">
        <f>X41</f>
        <v>25.457118055555554</v>
      </c>
      <c r="AA41" s="232">
        <v>2000</v>
      </c>
      <c r="AB41" s="232" t="s">
        <v>650</v>
      </c>
      <c r="AC41" s="232">
        <v>4</v>
      </c>
      <c r="AD41" s="232" t="s">
        <v>658</v>
      </c>
      <c r="AE41" s="232" t="s">
        <v>609</v>
      </c>
      <c r="AF41" s="232" t="s">
        <v>58</v>
      </c>
      <c r="AG41" s="232" t="s">
        <v>58</v>
      </c>
      <c r="AH41" s="232" t="s">
        <v>59</v>
      </c>
      <c r="AI41" s="232" t="s">
        <v>60</v>
      </c>
      <c r="AJ41" s="232" t="s">
        <v>652</v>
      </c>
      <c r="AK41" s="232" t="s">
        <v>174</v>
      </c>
      <c r="AL41" s="232" t="s">
        <v>55</v>
      </c>
      <c r="AM41" s="232"/>
      <c r="AN41" s="232">
        <v>27</v>
      </c>
      <c r="AO41" s="232">
        <v>-82</v>
      </c>
      <c r="AP41" s="232" t="s">
        <v>653</v>
      </c>
      <c r="AQ41" s="3" t="s">
        <v>654</v>
      </c>
    </row>
    <row r="42" spans="1:43" x14ac:dyDescent="0.25">
      <c r="A42" s="230" t="s">
        <v>903</v>
      </c>
      <c r="B42" s="232" t="s">
        <v>80</v>
      </c>
      <c r="C42" s="232" t="s">
        <v>167</v>
      </c>
      <c r="D42" s="232" t="s">
        <v>168</v>
      </c>
      <c r="E42" s="232" t="s">
        <v>169</v>
      </c>
      <c r="F42" s="233" t="s">
        <v>224</v>
      </c>
      <c r="G42" s="232" t="s">
        <v>97</v>
      </c>
      <c r="H42" s="232" t="s">
        <v>86</v>
      </c>
      <c r="I42" s="232" t="s">
        <v>49</v>
      </c>
      <c r="J42" s="232" t="s">
        <v>203</v>
      </c>
      <c r="K42" s="232">
        <v>20</v>
      </c>
      <c r="L42" s="232">
        <v>20</v>
      </c>
      <c r="M42" s="232"/>
      <c r="N42" s="232" t="s">
        <v>52</v>
      </c>
      <c r="O42" s="232">
        <v>20</v>
      </c>
      <c r="P42" s="232">
        <v>2.6</v>
      </c>
      <c r="Q42" s="232" t="s">
        <v>53</v>
      </c>
      <c r="R42" s="232">
        <f>O42</f>
        <v>20</v>
      </c>
      <c r="S42" s="232">
        <f>P42</f>
        <v>2.6</v>
      </c>
      <c r="T42" s="232">
        <v>2</v>
      </c>
      <c r="U42" s="232">
        <v>0.2</v>
      </c>
      <c r="V42" s="232" t="s">
        <v>366</v>
      </c>
      <c r="W42" s="232">
        <f>T42*60</f>
        <v>120</v>
      </c>
      <c r="X42" s="232">
        <f>U42*60</f>
        <v>12</v>
      </c>
      <c r="Y42" s="232">
        <f>W42/R42</f>
        <v>6</v>
      </c>
      <c r="Z42" s="232" t="s">
        <v>55</v>
      </c>
      <c r="AA42" s="232">
        <v>60</v>
      </c>
      <c r="AB42" s="232" t="s">
        <v>56</v>
      </c>
      <c r="AC42" s="232" t="s">
        <v>55</v>
      </c>
      <c r="AD42" s="232" t="s">
        <v>663</v>
      </c>
      <c r="AE42" s="232" t="s">
        <v>609</v>
      </c>
      <c r="AF42" s="232" t="s">
        <v>58</v>
      </c>
      <c r="AG42" s="232" t="s">
        <v>58</v>
      </c>
      <c r="AH42" s="232" t="s">
        <v>59</v>
      </c>
      <c r="AI42" s="232" t="s">
        <v>60</v>
      </c>
      <c r="AJ42" s="232" t="s">
        <v>55</v>
      </c>
      <c r="AK42" s="232" t="s">
        <v>61</v>
      </c>
      <c r="AL42" s="232">
        <v>200</v>
      </c>
      <c r="AM42" s="232"/>
      <c r="AN42" s="232">
        <v>42</v>
      </c>
      <c r="AO42" s="232">
        <v>-70</v>
      </c>
      <c r="AP42" s="232" t="s">
        <v>664</v>
      </c>
      <c r="AQ42" s="3" t="s">
        <v>665</v>
      </c>
    </row>
    <row r="43" spans="1:43" x14ac:dyDescent="0.25">
      <c r="A43" s="230" t="s">
        <v>903</v>
      </c>
      <c r="B43" s="232" t="s">
        <v>80</v>
      </c>
      <c r="C43" s="232" t="s">
        <v>167</v>
      </c>
      <c r="D43" s="232" t="s">
        <v>168</v>
      </c>
      <c r="E43" s="232" t="s">
        <v>169</v>
      </c>
      <c r="F43" s="233" t="s">
        <v>224</v>
      </c>
      <c r="G43" s="232" t="s">
        <v>97</v>
      </c>
      <c r="H43" s="232" t="s">
        <v>86</v>
      </c>
      <c r="I43" s="232" t="s">
        <v>49</v>
      </c>
      <c r="J43" s="232" t="s">
        <v>203</v>
      </c>
      <c r="K43" s="232">
        <v>20</v>
      </c>
      <c r="L43" s="232">
        <v>20</v>
      </c>
      <c r="M43" s="232"/>
      <c r="N43" s="232" t="s">
        <v>52</v>
      </c>
      <c r="O43" s="232">
        <v>16.899999999999999</v>
      </c>
      <c r="P43" s="232">
        <v>3.5</v>
      </c>
      <c r="Q43" s="232" t="s">
        <v>53</v>
      </c>
      <c r="R43" s="232">
        <f>O43</f>
        <v>16.899999999999999</v>
      </c>
      <c r="S43" s="232">
        <f>P43</f>
        <v>3.5</v>
      </c>
      <c r="T43" s="232">
        <v>2.4</v>
      </c>
      <c r="U43" s="232">
        <v>1.1000000000000001</v>
      </c>
      <c r="V43" s="232" t="s">
        <v>366</v>
      </c>
      <c r="W43" s="232">
        <f>T43*60</f>
        <v>144</v>
      </c>
      <c r="X43" s="232">
        <f>U43*60</f>
        <v>66</v>
      </c>
      <c r="Y43" s="232">
        <f>W43/R43</f>
        <v>8.5207100591715985</v>
      </c>
      <c r="Z43" s="232" t="s">
        <v>55</v>
      </c>
      <c r="AA43" s="232">
        <v>60</v>
      </c>
      <c r="AB43" s="232" t="s">
        <v>56</v>
      </c>
      <c r="AC43" s="232" t="s">
        <v>55</v>
      </c>
      <c r="AD43" s="232" t="s">
        <v>663</v>
      </c>
      <c r="AE43" s="232" t="s">
        <v>609</v>
      </c>
      <c r="AF43" s="232" t="s">
        <v>58</v>
      </c>
      <c r="AG43" s="232" t="s">
        <v>58</v>
      </c>
      <c r="AH43" s="232" t="s">
        <v>59</v>
      </c>
      <c r="AI43" s="232" t="s">
        <v>60</v>
      </c>
      <c r="AJ43" s="232" t="s">
        <v>55</v>
      </c>
      <c r="AK43" s="232" t="s">
        <v>61</v>
      </c>
      <c r="AL43" s="232">
        <v>200</v>
      </c>
      <c r="AM43" s="232"/>
      <c r="AN43" s="232">
        <v>42</v>
      </c>
      <c r="AO43" s="232">
        <v>-70</v>
      </c>
      <c r="AP43" s="232" t="s">
        <v>664</v>
      </c>
      <c r="AQ43" s="3" t="s">
        <v>665</v>
      </c>
    </row>
    <row r="44" spans="1:43" x14ac:dyDescent="0.25">
      <c r="A44" s="230" t="s">
        <v>903</v>
      </c>
      <c r="B44" s="232" t="s">
        <v>80</v>
      </c>
      <c r="C44" s="232" t="s">
        <v>167</v>
      </c>
      <c r="D44" s="232" t="s">
        <v>168</v>
      </c>
      <c r="E44" s="232" t="s">
        <v>169</v>
      </c>
      <c r="F44" s="233" t="s">
        <v>224</v>
      </c>
      <c r="G44" s="232" t="s">
        <v>97</v>
      </c>
      <c r="H44" s="232" t="s">
        <v>86</v>
      </c>
      <c r="I44" s="232" t="s">
        <v>49</v>
      </c>
      <c r="J44" s="232" t="s">
        <v>203</v>
      </c>
      <c r="K44" s="232">
        <v>20</v>
      </c>
      <c r="L44" s="232">
        <v>20</v>
      </c>
      <c r="M44" s="232"/>
      <c r="N44" s="232" t="s">
        <v>52</v>
      </c>
      <c r="O44" s="232">
        <v>37.6</v>
      </c>
      <c r="P44" s="232">
        <v>4.5</v>
      </c>
      <c r="Q44" s="232" t="s">
        <v>53</v>
      </c>
      <c r="R44" s="232">
        <f>O44</f>
        <v>37.6</v>
      </c>
      <c r="S44" s="232">
        <f>P44</f>
        <v>4.5</v>
      </c>
      <c r="T44" s="232">
        <v>3.6</v>
      </c>
      <c r="U44" s="232">
        <v>0.8</v>
      </c>
      <c r="V44" s="232" t="s">
        <v>366</v>
      </c>
      <c r="W44" s="232">
        <f>T44*60</f>
        <v>216</v>
      </c>
      <c r="X44" s="232">
        <f>U44*60</f>
        <v>48</v>
      </c>
      <c r="Y44" s="232">
        <f>W44/R44</f>
        <v>5.7446808510638299</v>
      </c>
      <c r="Z44" s="232" t="s">
        <v>55</v>
      </c>
      <c r="AA44" s="232">
        <v>60</v>
      </c>
      <c r="AB44" s="232" t="s">
        <v>56</v>
      </c>
      <c r="AC44" s="232" t="s">
        <v>55</v>
      </c>
      <c r="AD44" s="232" t="s">
        <v>663</v>
      </c>
      <c r="AE44" s="232" t="s">
        <v>609</v>
      </c>
      <c r="AF44" s="232" t="s">
        <v>58</v>
      </c>
      <c r="AG44" s="232" t="s">
        <v>58</v>
      </c>
      <c r="AH44" s="232" t="s">
        <v>59</v>
      </c>
      <c r="AI44" s="232" t="s">
        <v>60</v>
      </c>
      <c r="AJ44" s="232" t="s">
        <v>55</v>
      </c>
      <c r="AK44" s="232" t="s">
        <v>61</v>
      </c>
      <c r="AL44" s="232">
        <v>200</v>
      </c>
      <c r="AM44" s="232"/>
      <c r="AN44" s="232">
        <v>42</v>
      </c>
      <c r="AO44" s="232">
        <v>-70</v>
      </c>
      <c r="AP44" s="232" t="s">
        <v>664</v>
      </c>
      <c r="AQ44" s="3" t="s">
        <v>665</v>
      </c>
    </row>
    <row r="45" spans="1:43" x14ac:dyDescent="0.25">
      <c r="A45" s="230" t="s">
        <v>903</v>
      </c>
      <c r="B45" s="232" t="s">
        <v>109</v>
      </c>
      <c r="C45" s="232" t="s">
        <v>147</v>
      </c>
      <c r="D45" s="232" t="s">
        <v>151</v>
      </c>
      <c r="E45" s="232" t="s">
        <v>152</v>
      </c>
      <c r="F45" s="233" t="s">
        <v>428</v>
      </c>
      <c r="G45" s="232" t="s">
        <v>85</v>
      </c>
      <c r="H45" s="232" t="s">
        <v>86</v>
      </c>
      <c r="I45" s="232" t="s">
        <v>49</v>
      </c>
      <c r="J45" s="232" t="s">
        <v>203</v>
      </c>
      <c r="K45" s="232">
        <v>20</v>
      </c>
      <c r="L45" s="232">
        <v>20</v>
      </c>
      <c r="M45" s="232"/>
      <c r="N45" s="232" t="s">
        <v>52</v>
      </c>
      <c r="O45" s="232">
        <v>40.700000000000003</v>
      </c>
      <c r="P45" s="232">
        <v>8.5</v>
      </c>
      <c r="Q45" s="232" t="s">
        <v>53</v>
      </c>
      <c r="R45" s="232">
        <f>O45</f>
        <v>40.700000000000003</v>
      </c>
      <c r="S45" s="232">
        <f>P45</f>
        <v>8.5</v>
      </c>
      <c r="T45" s="232">
        <v>2.2999999999999998</v>
      </c>
      <c r="U45" s="232">
        <v>1.3</v>
      </c>
      <c r="V45" s="232" t="s">
        <v>366</v>
      </c>
      <c r="W45" s="232">
        <f>T45*60</f>
        <v>138</v>
      </c>
      <c r="X45" s="232">
        <f>U45*60</f>
        <v>78</v>
      </c>
      <c r="Y45" s="232">
        <f>W45/R45</f>
        <v>3.3906633906633905</v>
      </c>
      <c r="Z45" s="232" t="s">
        <v>55</v>
      </c>
      <c r="AA45" s="232">
        <v>60</v>
      </c>
      <c r="AB45" s="232" t="s">
        <v>56</v>
      </c>
      <c r="AC45" s="232" t="s">
        <v>55</v>
      </c>
      <c r="AD45" s="232" t="s">
        <v>663</v>
      </c>
      <c r="AE45" s="232" t="s">
        <v>609</v>
      </c>
      <c r="AF45" s="232" t="s">
        <v>58</v>
      </c>
      <c r="AG45" s="232" t="s">
        <v>58</v>
      </c>
      <c r="AH45" s="232" t="s">
        <v>59</v>
      </c>
      <c r="AI45" s="232" t="s">
        <v>60</v>
      </c>
      <c r="AJ45" s="232" t="s">
        <v>55</v>
      </c>
      <c r="AK45" s="232" t="s">
        <v>61</v>
      </c>
      <c r="AL45" s="232">
        <v>200</v>
      </c>
      <c r="AM45" s="232"/>
      <c r="AN45" s="232">
        <v>42</v>
      </c>
      <c r="AO45" s="232">
        <v>-70</v>
      </c>
      <c r="AP45" s="232" t="s">
        <v>664</v>
      </c>
      <c r="AQ45" s="3" t="s">
        <v>665</v>
      </c>
    </row>
    <row r="46" spans="1:43" x14ac:dyDescent="0.25">
      <c r="A46" s="230" t="s">
        <v>903</v>
      </c>
      <c r="B46" s="232" t="s">
        <v>109</v>
      </c>
      <c r="C46" s="232" t="s">
        <v>147</v>
      </c>
      <c r="D46" s="232" t="s">
        <v>151</v>
      </c>
      <c r="E46" s="232" t="s">
        <v>152</v>
      </c>
      <c r="F46" s="233" t="s">
        <v>428</v>
      </c>
      <c r="G46" s="232" t="s">
        <v>85</v>
      </c>
      <c r="H46" s="232" t="s">
        <v>86</v>
      </c>
      <c r="I46" s="232" t="s">
        <v>49</v>
      </c>
      <c r="J46" s="232" t="s">
        <v>203</v>
      </c>
      <c r="K46" s="232">
        <v>20</v>
      </c>
      <c r="L46" s="232">
        <v>20</v>
      </c>
      <c r="M46" s="232"/>
      <c r="N46" s="232" t="s">
        <v>52</v>
      </c>
      <c r="O46" s="232">
        <v>14.7</v>
      </c>
      <c r="P46" s="232">
        <v>0.3</v>
      </c>
      <c r="Q46" s="232" t="s">
        <v>53</v>
      </c>
      <c r="R46" s="232">
        <f>O46</f>
        <v>14.7</v>
      </c>
      <c r="S46" s="232">
        <f>P46</f>
        <v>0.3</v>
      </c>
      <c r="T46" s="232">
        <v>2.4</v>
      </c>
      <c r="U46" s="232">
        <v>4.9000000000000004</v>
      </c>
      <c r="V46" s="232" t="s">
        <v>366</v>
      </c>
      <c r="W46" s="232">
        <f>T46*60</f>
        <v>144</v>
      </c>
      <c r="X46" s="232">
        <f>U46*60</f>
        <v>294</v>
      </c>
      <c r="Y46" s="232">
        <f>W46/R46</f>
        <v>9.795918367346939</v>
      </c>
      <c r="Z46" s="232" t="s">
        <v>55</v>
      </c>
      <c r="AA46" s="232">
        <v>60</v>
      </c>
      <c r="AB46" s="232" t="s">
        <v>56</v>
      </c>
      <c r="AC46" s="232" t="s">
        <v>55</v>
      </c>
      <c r="AD46" s="232" t="s">
        <v>663</v>
      </c>
      <c r="AE46" s="232" t="s">
        <v>609</v>
      </c>
      <c r="AF46" s="232" t="s">
        <v>58</v>
      </c>
      <c r="AG46" s="232" t="s">
        <v>58</v>
      </c>
      <c r="AH46" s="232" t="s">
        <v>59</v>
      </c>
      <c r="AI46" s="232" t="s">
        <v>60</v>
      </c>
      <c r="AJ46" s="232" t="s">
        <v>55</v>
      </c>
      <c r="AK46" s="232" t="s">
        <v>61</v>
      </c>
      <c r="AL46" s="232">
        <v>200</v>
      </c>
      <c r="AM46" s="232"/>
      <c r="AN46" s="232">
        <v>42</v>
      </c>
      <c r="AO46" s="232">
        <v>-70</v>
      </c>
      <c r="AP46" s="232" t="s">
        <v>664</v>
      </c>
      <c r="AQ46" s="3" t="s">
        <v>665</v>
      </c>
    </row>
    <row r="47" spans="1:43" x14ac:dyDescent="0.25">
      <c r="A47" s="230" t="s">
        <v>903</v>
      </c>
      <c r="B47" s="232" t="s">
        <v>109</v>
      </c>
      <c r="C47" s="232" t="s">
        <v>147</v>
      </c>
      <c r="D47" s="232" t="s">
        <v>151</v>
      </c>
      <c r="E47" s="232" t="s">
        <v>152</v>
      </c>
      <c r="F47" s="233" t="s">
        <v>666</v>
      </c>
      <c r="G47" s="232" t="s">
        <v>85</v>
      </c>
      <c r="H47" s="232" t="s">
        <v>86</v>
      </c>
      <c r="I47" s="232" t="s">
        <v>49</v>
      </c>
      <c r="J47" s="232" t="s">
        <v>203</v>
      </c>
      <c r="K47" s="232">
        <v>20</v>
      </c>
      <c r="L47" s="232">
        <v>20</v>
      </c>
      <c r="M47" s="232"/>
      <c r="N47" s="232" t="s">
        <v>52</v>
      </c>
      <c r="O47" s="232">
        <v>4.0999999999999996</v>
      </c>
      <c r="P47" s="232">
        <v>1</v>
      </c>
      <c r="Q47" s="232" t="s">
        <v>53</v>
      </c>
      <c r="R47" s="232">
        <f>O47</f>
        <v>4.0999999999999996</v>
      </c>
      <c r="S47" s="232">
        <f>P47</f>
        <v>1</v>
      </c>
      <c r="T47" s="232">
        <v>2</v>
      </c>
      <c r="U47" s="232">
        <v>0.7</v>
      </c>
      <c r="V47" s="232" t="s">
        <v>366</v>
      </c>
      <c r="W47" s="232">
        <f>T47*60</f>
        <v>120</v>
      </c>
      <c r="X47" s="232">
        <f>U47*60</f>
        <v>42</v>
      </c>
      <c r="Y47" s="232">
        <f>W47/R47</f>
        <v>29.26829268292683</v>
      </c>
      <c r="Z47" s="232" t="s">
        <v>55</v>
      </c>
      <c r="AA47" s="232">
        <v>60</v>
      </c>
      <c r="AB47" s="232" t="s">
        <v>56</v>
      </c>
      <c r="AC47" s="232" t="s">
        <v>55</v>
      </c>
      <c r="AD47" s="232" t="s">
        <v>663</v>
      </c>
      <c r="AE47" s="232" t="s">
        <v>609</v>
      </c>
      <c r="AF47" s="232" t="s">
        <v>58</v>
      </c>
      <c r="AG47" s="232" t="s">
        <v>58</v>
      </c>
      <c r="AH47" s="232" t="s">
        <v>59</v>
      </c>
      <c r="AI47" s="232" t="s">
        <v>60</v>
      </c>
      <c r="AJ47" s="232" t="s">
        <v>55</v>
      </c>
      <c r="AK47" s="232" t="s">
        <v>61</v>
      </c>
      <c r="AL47" s="232">
        <v>200</v>
      </c>
      <c r="AM47" s="232"/>
      <c r="AN47" s="232">
        <v>42</v>
      </c>
      <c r="AO47" s="232">
        <v>-70</v>
      </c>
      <c r="AP47" s="232" t="s">
        <v>664</v>
      </c>
      <c r="AQ47" s="3" t="s">
        <v>665</v>
      </c>
    </row>
    <row r="48" spans="1:43" x14ac:dyDescent="0.25">
      <c r="A48" s="230" t="s">
        <v>903</v>
      </c>
      <c r="B48" s="232" t="s">
        <v>109</v>
      </c>
      <c r="C48" s="232" t="s">
        <v>147</v>
      </c>
      <c r="D48" s="232" t="s">
        <v>151</v>
      </c>
      <c r="E48" s="232" t="s">
        <v>152</v>
      </c>
      <c r="F48" s="233" t="s">
        <v>666</v>
      </c>
      <c r="G48" s="232" t="s">
        <v>85</v>
      </c>
      <c r="H48" s="232" t="s">
        <v>86</v>
      </c>
      <c r="I48" s="232" t="s">
        <v>49</v>
      </c>
      <c r="J48" s="232" t="s">
        <v>203</v>
      </c>
      <c r="K48" s="232">
        <v>20</v>
      </c>
      <c r="L48" s="232">
        <v>20</v>
      </c>
      <c r="M48" s="232"/>
      <c r="N48" s="232" t="s">
        <v>52</v>
      </c>
      <c r="O48" s="232">
        <v>24.6</v>
      </c>
      <c r="P48" s="232">
        <v>8.6</v>
      </c>
      <c r="Q48" s="232" t="s">
        <v>53</v>
      </c>
      <c r="R48" s="232">
        <f>O48</f>
        <v>24.6</v>
      </c>
      <c r="S48" s="232">
        <f>P48</f>
        <v>8.6</v>
      </c>
      <c r="T48" s="232">
        <v>16.600000000000001</v>
      </c>
      <c r="U48" s="232">
        <v>8.5</v>
      </c>
      <c r="V48" s="232" t="s">
        <v>366</v>
      </c>
      <c r="W48" s="232">
        <f>T48*60</f>
        <v>996.00000000000011</v>
      </c>
      <c r="X48" s="232">
        <f>U48*60</f>
        <v>510</v>
      </c>
      <c r="Y48" s="232">
        <f>W48/R48</f>
        <v>40.487804878048784</v>
      </c>
      <c r="Z48" s="232" t="s">
        <v>55</v>
      </c>
      <c r="AA48" s="232">
        <v>60</v>
      </c>
      <c r="AB48" s="232" t="s">
        <v>56</v>
      </c>
      <c r="AC48" s="232" t="s">
        <v>55</v>
      </c>
      <c r="AD48" s="232" t="s">
        <v>663</v>
      </c>
      <c r="AE48" s="232" t="s">
        <v>609</v>
      </c>
      <c r="AF48" s="232" t="s">
        <v>58</v>
      </c>
      <c r="AG48" s="232" t="s">
        <v>58</v>
      </c>
      <c r="AH48" s="232" t="s">
        <v>59</v>
      </c>
      <c r="AI48" s="232" t="s">
        <v>60</v>
      </c>
      <c r="AJ48" s="232" t="s">
        <v>55</v>
      </c>
      <c r="AK48" s="232" t="s">
        <v>61</v>
      </c>
      <c r="AL48" s="232">
        <v>200</v>
      </c>
      <c r="AM48" s="232"/>
      <c r="AN48" s="232">
        <v>42</v>
      </c>
      <c r="AO48" s="232">
        <v>-70</v>
      </c>
      <c r="AP48" s="232" t="s">
        <v>664</v>
      </c>
      <c r="AQ48" s="3" t="s">
        <v>665</v>
      </c>
    </row>
    <row r="49" spans="1:43" x14ac:dyDescent="0.25">
      <c r="A49" s="230" t="s">
        <v>903</v>
      </c>
      <c r="B49" s="232" t="s">
        <v>109</v>
      </c>
      <c r="C49" s="232" t="s">
        <v>147</v>
      </c>
      <c r="D49" s="232" t="s">
        <v>151</v>
      </c>
      <c r="E49" s="230" t="s">
        <v>152</v>
      </c>
      <c r="F49" s="236" t="s">
        <v>667</v>
      </c>
      <c r="G49" s="230" t="s">
        <v>85</v>
      </c>
      <c r="H49" s="230" t="s">
        <v>48</v>
      </c>
      <c r="I49" s="230" t="s">
        <v>49</v>
      </c>
      <c r="J49" s="230" t="s">
        <v>207</v>
      </c>
      <c r="K49" s="230">
        <v>17.5</v>
      </c>
      <c r="L49" s="230">
        <v>17.5</v>
      </c>
      <c r="N49" s="230" t="s">
        <v>52</v>
      </c>
      <c r="O49" s="230">
        <v>23</v>
      </c>
      <c r="P49" s="230" t="s">
        <v>55</v>
      </c>
      <c r="Q49" s="232" t="s">
        <v>53</v>
      </c>
      <c r="R49" s="230">
        <v>23</v>
      </c>
      <c r="S49" s="230" t="s">
        <v>55</v>
      </c>
      <c r="T49" s="230">
        <v>54</v>
      </c>
      <c r="U49" s="230" t="s">
        <v>55</v>
      </c>
      <c r="V49" s="232" t="s">
        <v>54</v>
      </c>
      <c r="W49" s="230">
        <v>54</v>
      </c>
      <c r="X49" s="230" t="s">
        <v>55</v>
      </c>
      <c r="Y49" s="232">
        <f>W49/R49</f>
        <v>2.347826086956522</v>
      </c>
      <c r="Z49" s="230" t="s">
        <v>55</v>
      </c>
      <c r="AA49" s="230">
        <v>200</v>
      </c>
      <c r="AB49" s="230" t="s">
        <v>56</v>
      </c>
      <c r="AC49" s="230">
        <v>10</v>
      </c>
      <c r="AD49" s="230" t="s">
        <v>668</v>
      </c>
      <c r="AE49" s="232" t="s">
        <v>609</v>
      </c>
      <c r="AF49" s="230" t="s">
        <v>58</v>
      </c>
      <c r="AG49" s="230" t="s">
        <v>58</v>
      </c>
      <c r="AH49" s="230" t="s">
        <v>59</v>
      </c>
      <c r="AI49" s="230" t="s">
        <v>58</v>
      </c>
      <c r="AJ49" s="230" t="s">
        <v>77</v>
      </c>
      <c r="AK49" s="230" t="s">
        <v>59</v>
      </c>
      <c r="AL49" s="230">
        <v>200</v>
      </c>
      <c r="AN49" s="230">
        <v>-35</v>
      </c>
      <c r="AO49" s="230">
        <v>175</v>
      </c>
      <c r="AP49" s="234" t="s">
        <v>669</v>
      </c>
      <c r="AQ49" s="3" t="s">
        <v>670</v>
      </c>
    </row>
    <row r="50" spans="1:43" x14ac:dyDescent="0.25">
      <c r="A50" s="230" t="s">
        <v>903</v>
      </c>
      <c r="B50" s="232" t="s">
        <v>109</v>
      </c>
      <c r="C50" s="232" t="s">
        <v>147</v>
      </c>
      <c r="D50" s="232" t="s">
        <v>151</v>
      </c>
      <c r="E50" s="230" t="s">
        <v>152</v>
      </c>
      <c r="F50" s="236" t="s">
        <v>667</v>
      </c>
      <c r="G50" s="230" t="s">
        <v>85</v>
      </c>
      <c r="H50" s="230" t="s">
        <v>48</v>
      </c>
      <c r="I50" s="230" t="s">
        <v>49</v>
      </c>
      <c r="J50" s="230" t="s">
        <v>207</v>
      </c>
      <c r="K50" s="230">
        <v>17.5</v>
      </c>
      <c r="L50" s="230">
        <v>17.5</v>
      </c>
      <c r="N50" s="230" t="s">
        <v>52</v>
      </c>
      <c r="O50" s="230">
        <v>135</v>
      </c>
      <c r="P50" s="230" t="s">
        <v>55</v>
      </c>
      <c r="Q50" s="232" t="s">
        <v>53</v>
      </c>
      <c r="R50" s="230">
        <v>135</v>
      </c>
      <c r="S50" s="230" t="s">
        <v>55</v>
      </c>
      <c r="T50" s="230">
        <v>316</v>
      </c>
      <c r="U50" s="230" t="s">
        <v>55</v>
      </c>
      <c r="V50" s="232" t="s">
        <v>54</v>
      </c>
      <c r="W50" s="230">
        <v>316</v>
      </c>
      <c r="X50" s="230" t="s">
        <v>55</v>
      </c>
      <c r="Y50" s="232">
        <f>W50/R50</f>
        <v>2.3407407407407406</v>
      </c>
      <c r="Z50" s="230" t="s">
        <v>55</v>
      </c>
      <c r="AA50" s="230">
        <v>200</v>
      </c>
      <c r="AB50" s="230" t="s">
        <v>56</v>
      </c>
      <c r="AC50" s="230">
        <v>10</v>
      </c>
      <c r="AD50" s="230" t="s">
        <v>668</v>
      </c>
      <c r="AE50" s="232" t="s">
        <v>609</v>
      </c>
      <c r="AF50" s="230" t="s">
        <v>58</v>
      </c>
      <c r="AG50" s="230" t="s">
        <v>58</v>
      </c>
      <c r="AH50" s="230" t="s">
        <v>59</v>
      </c>
      <c r="AI50" s="230" t="s">
        <v>58</v>
      </c>
      <c r="AJ50" s="230" t="s">
        <v>77</v>
      </c>
      <c r="AK50" s="230" t="s">
        <v>59</v>
      </c>
      <c r="AL50" s="230">
        <v>200</v>
      </c>
      <c r="AN50" s="230">
        <v>-35</v>
      </c>
      <c r="AO50" s="230">
        <v>175</v>
      </c>
      <c r="AP50" s="234" t="s">
        <v>669</v>
      </c>
      <c r="AQ50" s="3" t="s">
        <v>670</v>
      </c>
    </row>
    <row r="51" spans="1:43" x14ac:dyDescent="0.25">
      <c r="A51" s="230" t="s">
        <v>903</v>
      </c>
      <c r="B51" s="232" t="s">
        <v>109</v>
      </c>
      <c r="C51" s="232" t="s">
        <v>110</v>
      </c>
      <c r="D51" s="232" t="s">
        <v>111</v>
      </c>
      <c r="E51" s="232" t="s">
        <v>112</v>
      </c>
      <c r="F51" s="233" t="s">
        <v>259</v>
      </c>
      <c r="G51" s="232" t="s">
        <v>108</v>
      </c>
      <c r="H51" s="232" t="s">
        <v>455</v>
      </c>
      <c r="I51" s="232" t="s">
        <v>49</v>
      </c>
      <c r="J51" s="232" t="s">
        <v>203</v>
      </c>
      <c r="K51" s="232">
        <v>23</v>
      </c>
      <c r="L51" s="232">
        <v>23</v>
      </c>
      <c r="M51" s="232"/>
      <c r="N51" s="232" t="s">
        <v>52</v>
      </c>
      <c r="O51" s="232">
        <v>0.28999999999999998</v>
      </c>
      <c r="P51" s="232">
        <v>0.16</v>
      </c>
      <c r="Q51" s="234" t="s">
        <v>671</v>
      </c>
      <c r="R51" s="234">
        <f>(O51*1000)/14.0067</f>
        <v>20.704377190915775</v>
      </c>
      <c r="S51" s="234">
        <f>(P51*1000)/14.0067</f>
        <v>11.42310465705698</v>
      </c>
      <c r="T51" s="232">
        <v>1.82</v>
      </c>
      <c r="U51" s="232">
        <v>0.31</v>
      </c>
      <c r="V51" s="232" t="s">
        <v>672</v>
      </c>
      <c r="W51" s="232">
        <f>(T51*1000)/14.0067</f>
        <v>129.93781547402315</v>
      </c>
      <c r="X51" s="232">
        <f>(U51*1000)/14.0067</f>
        <v>22.132265273047899</v>
      </c>
      <c r="Y51" s="232">
        <f>T51/O51</f>
        <v>6.2758620689655178</v>
      </c>
      <c r="Z51" s="232" t="s">
        <v>55</v>
      </c>
      <c r="AA51" s="232">
        <v>70033.5</v>
      </c>
      <c r="AB51" s="232" t="s">
        <v>673</v>
      </c>
      <c r="AC51" s="232">
        <v>5</v>
      </c>
      <c r="AD51" s="232" t="s">
        <v>674</v>
      </c>
      <c r="AE51" s="232" t="s">
        <v>262</v>
      </c>
      <c r="AF51" s="232" t="s">
        <v>60</v>
      </c>
      <c r="AG51" s="232" t="s">
        <v>675</v>
      </c>
      <c r="AH51" s="232" t="s">
        <v>174</v>
      </c>
      <c r="AI51" s="232" t="s">
        <v>60</v>
      </c>
      <c r="AJ51" s="232">
        <v>5.2647000000000004</v>
      </c>
      <c r="AK51" s="232" t="s">
        <v>61</v>
      </c>
      <c r="AL51" s="232">
        <f>(270+450)/2</f>
        <v>360</v>
      </c>
      <c r="AM51" s="232">
        <v>110</v>
      </c>
      <c r="AN51" s="232">
        <v>-33</v>
      </c>
      <c r="AO51" s="232">
        <v>115</v>
      </c>
      <c r="AP51" s="232" t="s">
        <v>677</v>
      </c>
      <c r="AQ51" s="3" t="s">
        <v>907</v>
      </c>
    </row>
    <row r="52" spans="1:43" x14ac:dyDescent="0.25">
      <c r="A52" s="230" t="s">
        <v>903</v>
      </c>
      <c r="B52" s="232" t="s">
        <v>42</v>
      </c>
      <c r="C52" s="232" t="s">
        <v>69</v>
      </c>
      <c r="D52" s="232" t="s">
        <v>178</v>
      </c>
      <c r="E52" s="232" t="s">
        <v>247</v>
      </c>
      <c r="F52" s="233" t="s">
        <v>248</v>
      </c>
      <c r="G52" s="232" t="s">
        <v>73</v>
      </c>
      <c r="H52" s="232" t="s">
        <v>679</v>
      </c>
      <c r="I52" s="232" t="s">
        <v>182</v>
      </c>
      <c r="J52" s="232" t="s">
        <v>182</v>
      </c>
      <c r="K52" s="232">
        <v>16</v>
      </c>
      <c r="L52" s="232">
        <v>16</v>
      </c>
      <c r="M52" s="232"/>
      <c r="N52" s="232" t="s">
        <v>680</v>
      </c>
      <c r="O52" s="232">
        <v>74.2</v>
      </c>
      <c r="P52" s="232" t="s">
        <v>55</v>
      </c>
      <c r="Q52" s="234" t="s">
        <v>265</v>
      </c>
      <c r="R52" s="234">
        <f>O52</f>
        <v>74.2</v>
      </c>
      <c r="S52" s="234" t="s">
        <v>55</v>
      </c>
      <c r="T52" s="232">
        <v>2.38</v>
      </c>
      <c r="U52" s="232" t="s">
        <v>55</v>
      </c>
      <c r="V52" s="232" t="s">
        <v>250</v>
      </c>
      <c r="W52" s="232">
        <f>(T52*(1/0.1))</f>
        <v>23.799999999999997</v>
      </c>
      <c r="X52" s="232" t="s">
        <v>55</v>
      </c>
      <c r="Y52" s="232">
        <f>T52/O52</f>
        <v>3.2075471698113207E-2</v>
      </c>
      <c r="Z52" s="232" t="s">
        <v>55</v>
      </c>
      <c r="AA52" s="232">
        <v>1.43</v>
      </c>
      <c r="AB52" s="232" t="s">
        <v>56</v>
      </c>
      <c r="AC52" s="232">
        <v>3</v>
      </c>
      <c r="AD52" s="232" t="s">
        <v>681</v>
      </c>
      <c r="AE52" s="232" t="s">
        <v>609</v>
      </c>
      <c r="AF52" s="232" t="s">
        <v>58</v>
      </c>
      <c r="AG52" s="232" t="s">
        <v>58</v>
      </c>
      <c r="AH52" s="232" t="s">
        <v>59</v>
      </c>
      <c r="AI52" s="232" t="s">
        <v>58</v>
      </c>
      <c r="AJ52" s="232" t="s">
        <v>77</v>
      </c>
      <c r="AK52" s="232" t="s">
        <v>59</v>
      </c>
      <c r="AL52" s="232">
        <v>43</v>
      </c>
      <c r="AM52" s="232">
        <v>20</v>
      </c>
      <c r="AN52" s="232">
        <v>17</v>
      </c>
      <c r="AO52" s="232">
        <v>-64</v>
      </c>
      <c r="AP52" s="232" t="s">
        <v>268</v>
      </c>
      <c r="AQ52" s="3" t="s">
        <v>269</v>
      </c>
    </row>
    <row r="53" spans="1:43" x14ac:dyDescent="0.25">
      <c r="A53" s="230" t="s">
        <v>903</v>
      </c>
      <c r="B53" s="232" t="s">
        <v>42</v>
      </c>
      <c r="C53" s="232" t="s">
        <v>119</v>
      </c>
      <c r="D53" s="232" t="s">
        <v>225</v>
      </c>
      <c r="E53" s="232" t="s">
        <v>226</v>
      </c>
      <c r="F53" s="233" t="s">
        <v>270</v>
      </c>
      <c r="G53" s="232" t="s">
        <v>73</v>
      </c>
      <c r="H53" s="232" t="s">
        <v>216</v>
      </c>
      <c r="I53" s="232" t="s">
        <v>182</v>
      </c>
      <c r="J53" s="232" t="s">
        <v>182</v>
      </c>
      <c r="K53" s="232">
        <v>23</v>
      </c>
      <c r="L53" s="232">
        <v>23</v>
      </c>
      <c r="M53" s="232"/>
      <c r="N53" s="232" t="s">
        <v>52</v>
      </c>
      <c r="O53" s="232">
        <v>57.72</v>
      </c>
      <c r="P53" s="232">
        <v>6.53</v>
      </c>
      <c r="Q53" s="232" t="s">
        <v>53</v>
      </c>
      <c r="R53" s="232">
        <f>O53</f>
        <v>57.72</v>
      </c>
      <c r="S53" s="232">
        <f>P53</f>
        <v>6.53</v>
      </c>
      <c r="T53" s="232">
        <v>39.65</v>
      </c>
      <c r="U53" s="232">
        <v>1.86</v>
      </c>
      <c r="V53" s="232" t="s">
        <v>54</v>
      </c>
      <c r="W53" s="232">
        <f>T53</f>
        <v>39.65</v>
      </c>
      <c r="X53" s="232">
        <f>U53</f>
        <v>1.86</v>
      </c>
      <c r="Y53" s="232">
        <f>W53/R53</f>
        <v>0.68693693693693691</v>
      </c>
      <c r="Z53" s="232" t="s">
        <v>55</v>
      </c>
      <c r="AA53" s="232">
        <v>150</v>
      </c>
      <c r="AB53" s="232" t="s">
        <v>56</v>
      </c>
      <c r="AC53" s="232">
        <v>6</v>
      </c>
      <c r="AD53" s="232" t="s">
        <v>682</v>
      </c>
      <c r="AE53" s="232" t="s">
        <v>609</v>
      </c>
      <c r="AF53" s="232" t="s">
        <v>58</v>
      </c>
      <c r="AG53" s="232" t="s">
        <v>58</v>
      </c>
      <c r="AH53" s="232" t="s">
        <v>76</v>
      </c>
      <c r="AI53" s="232" t="s">
        <v>60</v>
      </c>
      <c r="AJ53" s="232">
        <v>30</v>
      </c>
      <c r="AK53" s="232" t="s">
        <v>61</v>
      </c>
      <c r="AL53" s="232">
        <v>50</v>
      </c>
      <c r="AM53" s="232"/>
      <c r="AN53" s="232">
        <v>22</v>
      </c>
      <c r="AO53" s="232">
        <v>114</v>
      </c>
      <c r="AP53" s="234" t="s">
        <v>272</v>
      </c>
      <c r="AQ53" s="3" t="s">
        <v>273</v>
      </c>
    </row>
    <row r="54" spans="1:43" x14ac:dyDescent="0.25">
      <c r="A54" s="230" t="s">
        <v>903</v>
      </c>
      <c r="B54" s="232" t="s">
        <v>109</v>
      </c>
      <c r="C54" s="232" t="s">
        <v>274</v>
      </c>
      <c r="D54" s="232" t="s">
        <v>275</v>
      </c>
      <c r="E54" s="232" t="s">
        <v>276</v>
      </c>
      <c r="F54" s="233" t="s">
        <v>277</v>
      </c>
      <c r="G54" s="232" t="s">
        <v>97</v>
      </c>
      <c r="H54" s="232" t="s">
        <v>683</v>
      </c>
      <c r="I54" s="232" t="s">
        <v>182</v>
      </c>
      <c r="J54" s="232" t="s">
        <v>182</v>
      </c>
      <c r="K54" s="232">
        <v>6</v>
      </c>
      <c r="L54" s="232">
        <v>6</v>
      </c>
      <c r="M54" s="232"/>
      <c r="N54" s="232" t="s">
        <v>52</v>
      </c>
      <c r="O54" s="232">
        <v>1.47</v>
      </c>
      <c r="P54" s="232">
        <v>0.17</v>
      </c>
      <c r="Q54" s="232" t="s">
        <v>53</v>
      </c>
      <c r="R54" s="234">
        <v>1.47</v>
      </c>
      <c r="S54" s="234">
        <v>0.17</v>
      </c>
      <c r="T54" s="232">
        <v>13.01</v>
      </c>
      <c r="U54" s="232">
        <v>0.8</v>
      </c>
      <c r="V54" s="232" t="s">
        <v>54</v>
      </c>
      <c r="W54" s="232">
        <v>13.01</v>
      </c>
      <c r="X54" s="232">
        <v>0.8</v>
      </c>
      <c r="Y54" s="232">
        <f>T54/O54</f>
        <v>8.850340136054422</v>
      </c>
      <c r="Z54" s="232" t="s">
        <v>55</v>
      </c>
      <c r="AA54" s="232">
        <v>20</v>
      </c>
      <c r="AB54" s="232" t="s">
        <v>56</v>
      </c>
      <c r="AC54" s="232">
        <v>7</v>
      </c>
      <c r="AD54" s="232" t="s">
        <v>684</v>
      </c>
      <c r="AE54" s="232" t="s">
        <v>55</v>
      </c>
      <c r="AF54" s="232" t="s">
        <v>60</v>
      </c>
      <c r="AG54" s="232">
        <v>68</v>
      </c>
      <c r="AH54" s="232" t="s">
        <v>61</v>
      </c>
      <c r="AI54" s="232" t="s">
        <v>58</v>
      </c>
      <c r="AJ54" s="232">
        <v>0</v>
      </c>
      <c r="AK54" s="232" t="s">
        <v>610</v>
      </c>
      <c r="AL54" s="232">
        <v>56</v>
      </c>
      <c r="AM54" s="232"/>
      <c r="AN54" s="232">
        <v>41</v>
      </c>
      <c r="AO54" s="232">
        <v>-71</v>
      </c>
      <c r="AP54" s="232" t="s">
        <v>278</v>
      </c>
      <c r="AQ54" s="3" t="s">
        <v>279</v>
      </c>
    </row>
    <row r="55" spans="1:43" x14ac:dyDescent="0.25">
      <c r="A55" s="230" t="s">
        <v>903</v>
      </c>
      <c r="B55" s="232" t="s">
        <v>109</v>
      </c>
      <c r="C55" s="232" t="s">
        <v>274</v>
      </c>
      <c r="D55" s="232" t="s">
        <v>275</v>
      </c>
      <c r="E55" s="232" t="s">
        <v>276</v>
      </c>
      <c r="F55" s="233" t="s">
        <v>277</v>
      </c>
      <c r="G55" s="232" t="s">
        <v>97</v>
      </c>
      <c r="H55" s="232" t="s">
        <v>683</v>
      </c>
      <c r="I55" s="232" t="s">
        <v>182</v>
      </c>
      <c r="J55" s="232" t="s">
        <v>182</v>
      </c>
      <c r="K55" s="232">
        <v>30</v>
      </c>
      <c r="L55" s="232">
        <v>30</v>
      </c>
      <c r="M55" s="232"/>
      <c r="N55" s="232" t="s">
        <v>52</v>
      </c>
      <c r="O55" s="232">
        <v>2.1</v>
      </c>
      <c r="P55" s="232">
        <v>0.46</v>
      </c>
      <c r="Q55" s="232" t="s">
        <v>53</v>
      </c>
      <c r="R55" s="234">
        <v>2.1</v>
      </c>
      <c r="S55" s="234">
        <v>0.46</v>
      </c>
      <c r="T55" s="232">
        <v>21.51</v>
      </c>
      <c r="U55" s="232">
        <v>1.1100000000000001</v>
      </c>
      <c r="V55" s="232" t="s">
        <v>54</v>
      </c>
      <c r="W55" s="232">
        <v>21.51</v>
      </c>
      <c r="X55" s="232">
        <v>1.1100000000000001</v>
      </c>
      <c r="Y55" s="232">
        <f>T55/O55</f>
        <v>10.242857142857144</v>
      </c>
      <c r="Z55" s="232" t="s">
        <v>55</v>
      </c>
      <c r="AA55" s="232">
        <v>20</v>
      </c>
      <c r="AB55" s="232" t="s">
        <v>56</v>
      </c>
      <c r="AC55" s="232">
        <v>7</v>
      </c>
      <c r="AD55" s="232" t="s">
        <v>684</v>
      </c>
      <c r="AE55" s="232" t="s">
        <v>55</v>
      </c>
      <c r="AF55" s="232" t="s">
        <v>60</v>
      </c>
      <c r="AG55" s="232">
        <v>68</v>
      </c>
      <c r="AH55" s="232" t="s">
        <v>61</v>
      </c>
      <c r="AI55" s="232" t="s">
        <v>58</v>
      </c>
      <c r="AJ55" s="232">
        <v>0</v>
      </c>
      <c r="AK55" s="232" t="s">
        <v>610</v>
      </c>
      <c r="AL55" s="232">
        <v>56</v>
      </c>
      <c r="AM55" s="232"/>
      <c r="AN55" s="232">
        <v>41</v>
      </c>
      <c r="AO55" s="232">
        <v>-71</v>
      </c>
      <c r="AP55" s="232" t="s">
        <v>278</v>
      </c>
      <c r="AQ55" s="3" t="s">
        <v>279</v>
      </c>
    </row>
    <row r="56" spans="1:43" x14ac:dyDescent="0.25">
      <c r="A56" s="230" t="s">
        <v>903</v>
      </c>
      <c r="B56" s="232" t="s">
        <v>109</v>
      </c>
      <c r="C56" s="232" t="s">
        <v>274</v>
      </c>
      <c r="D56" s="232" t="s">
        <v>275</v>
      </c>
      <c r="E56" s="232" t="s">
        <v>276</v>
      </c>
      <c r="F56" s="233" t="s">
        <v>277</v>
      </c>
      <c r="G56" s="232" t="s">
        <v>97</v>
      </c>
      <c r="H56" s="232" t="s">
        <v>683</v>
      </c>
      <c r="I56" s="232" t="s">
        <v>182</v>
      </c>
      <c r="J56" s="232" t="s">
        <v>182</v>
      </c>
      <c r="K56" s="232">
        <v>18</v>
      </c>
      <c r="L56" s="232">
        <v>18</v>
      </c>
      <c r="M56" s="232"/>
      <c r="N56" s="232" t="s">
        <v>52</v>
      </c>
      <c r="O56" s="232">
        <v>1.56</v>
      </c>
      <c r="P56" s="232">
        <v>0.37</v>
      </c>
      <c r="Q56" s="232" t="s">
        <v>53</v>
      </c>
      <c r="R56" s="234">
        <v>1.56</v>
      </c>
      <c r="S56" s="234">
        <v>0.37</v>
      </c>
      <c r="T56" s="232">
        <v>27.77</v>
      </c>
      <c r="U56" s="232">
        <v>0.94</v>
      </c>
      <c r="V56" s="232" t="s">
        <v>54</v>
      </c>
      <c r="W56" s="232">
        <v>27.77</v>
      </c>
      <c r="X56" s="232">
        <v>0.94</v>
      </c>
      <c r="Y56" s="232">
        <f>T56/O56</f>
        <v>17.801282051282051</v>
      </c>
      <c r="Z56" s="232" t="s">
        <v>55</v>
      </c>
      <c r="AA56" s="232">
        <v>20</v>
      </c>
      <c r="AB56" s="232" t="s">
        <v>56</v>
      </c>
      <c r="AC56" s="232">
        <v>7</v>
      </c>
      <c r="AD56" s="232" t="s">
        <v>684</v>
      </c>
      <c r="AE56" s="232" t="s">
        <v>55</v>
      </c>
      <c r="AF56" s="232" t="s">
        <v>60</v>
      </c>
      <c r="AG56" s="232">
        <v>68</v>
      </c>
      <c r="AH56" s="232" t="s">
        <v>61</v>
      </c>
      <c r="AI56" s="232" t="s">
        <v>58</v>
      </c>
      <c r="AJ56" s="232">
        <v>0</v>
      </c>
      <c r="AK56" s="232" t="s">
        <v>610</v>
      </c>
      <c r="AL56" s="232">
        <v>56</v>
      </c>
      <c r="AM56" s="232"/>
      <c r="AN56" s="232">
        <v>41</v>
      </c>
      <c r="AO56" s="232">
        <v>-71</v>
      </c>
      <c r="AP56" s="232" t="s">
        <v>278</v>
      </c>
      <c r="AQ56" s="3" t="s">
        <v>279</v>
      </c>
    </row>
    <row r="57" spans="1:43" x14ac:dyDescent="0.25">
      <c r="A57" s="230" t="s">
        <v>903</v>
      </c>
      <c r="B57" s="232" t="s">
        <v>109</v>
      </c>
      <c r="C57" s="232" t="s">
        <v>274</v>
      </c>
      <c r="D57" s="232" t="s">
        <v>275</v>
      </c>
      <c r="E57" s="232" t="s">
        <v>276</v>
      </c>
      <c r="F57" s="233" t="s">
        <v>277</v>
      </c>
      <c r="G57" s="232" t="s">
        <v>97</v>
      </c>
      <c r="H57" s="232" t="s">
        <v>683</v>
      </c>
      <c r="I57" s="232" t="s">
        <v>182</v>
      </c>
      <c r="J57" s="232" t="s">
        <v>182</v>
      </c>
      <c r="K57" s="232">
        <v>24</v>
      </c>
      <c r="L57" s="232">
        <v>24</v>
      </c>
      <c r="M57" s="232"/>
      <c r="N57" s="232" t="s">
        <v>52</v>
      </c>
      <c r="O57" s="232">
        <v>1.4</v>
      </c>
      <c r="P57" s="232">
        <v>0.23</v>
      </c>
      <c r="Q57" s="232" t="s">
        <v>53</v>
      </c>
      <c r="R57" s="234">
        <v>1.4</v>
      </c>
      <c r="S57" s="234">
        <v>0.23</v>
      </c>
      <c r="T57" s="232">
        <v>28</v>
      </c>
      <c r="U57" s="232">
        <v>0.72</v>
      </c>
      <c r="V57" s="232" t="s">
        <v>54</v>
      </c>
      <c r="W57" s="232">
        <v>28</v>
      </c>
      <c r="X57" s="232">
        <v>0.72</v>
      </c>
      <c r="Y57" s="232">
        <f>T57/O57</f>
        <v>20</v>
      </c>
      <c r="Z57" s="232" t="s">
        <v>55</v>
      </c>
      <c r="AA57" s="232">
        <v>20</v>
      </c>
      <c r="AB57" s="232" t="s">
        <v>56</v>
      </c>
      <c r="AC57" s="232">
        <v>7</v>
      </c>
      <c r="AD57" s="232" t="s">
        <v>684</v>
      </c>
      <c r="AE57" s="232" t="s">
        <v>55</v>
      </c>
      <c r="AF57" s="232" t="s">
        <v>60</v>
      </c>
      <c r="AG57" s="232">
        <v>68</v>
      </c>
      <c r="AH57" s="232" t="s">
        <v>61</v>
      </c>
      <c r="AI57" s="232" t="s">
        <v>58</v>
      </c>
      <c r="AJ57" s="232">
        <v>0</v>
      </c>
      <c r="AK57" s="232" t="s">
        <v>610</v>
      </c>
      <c r="AL57" s="232">
        <v>56</v>
      </c>
      <c r="AM57" s="232"/>
      <c r="AN57" s="232">
        <v>41</v>
      </c>
      <c r="AO57" s="232">
        <v>-71</v>
      </c>
      <c r="AP57" s="232" t="s">
        <v>278</v>
      </c>
      <c r="AQ57" s="3" t="s">
        <v>279</v>
      </c>
    </row>
    <row r="58" spans="1:43" x14ac:dyDescent="0.25">
      <c r="A58" s="230" t="s">
        <v>903</v>
      </c>
      <c r="B58" s="232" t="s">
        <v>109</v>
      </c>
      <c r="C58" s="232" t="s">
        <v>274</v>
      </c>
      <c r="D58" s="232" t="s">
        <v>275</v>
      </c>
      <c r="E58" s="232" t="s">
        <v>276</v>
      </c>
      <c r="F58" s="233" t="s">
        <v>277</v>
      </c>
      <c r="G58" s="232" t="s">
        <v>97</v>
      </c>
      <c r="H58" s="232" t="s">
        <v>683</v>
      </c>
      <c r="I58" s="232" t="s">
        <v>182</v>
      </c>
      <c r="J58" s="232" t="s">
        <v>182</v>
      </c>
      <c r="K58" s="232">
        <v>12</v>
      </c>
      <c r="L58" s="232">
        <v>12</v>
      </c>
      <c r="M58" s="232"/>
      <c r="N58" s="232" t="s">
        <v>52</v>
      </c>
      <c r="O58" s="232">
        <v>1.54</v>
      </c>
      <c r="P58" s="232">
        <v>0.26</v>
      </c>
      <c r="Q58" s="232" t="s">
        <v>53</v>
      </c>
      <c r="R58" s="234">
        <v>1.54</v>
      </c>
      <c r="S58" s="234">
        <v>0.26</v>
      </c>
      <c r="T58" s="232">
        <v>28</v>
      </c>
      <c r="U58" s="232">
        <v>1.1299999999999999</v>
      </c>
      <c r="V58" s="232" t="s">
        <v>54</v>
      </c>
      <c r="W58" s="232">
        <v>28</v>
      </c>
      <c r="X58" s="232">
        <v>1.1299999999999999</v>
      </c>
      <c r="Y58" s="232">
        <f>T58/O58</f>
        <v>18.18181818181818</v>
      </c>
      <c r="Z58" s="232" t="s">
        <v>55</v>
      </c>
      <c r="AA58" s="232">
        <v>20</v>
      </c>
      <c r="AB58" s="232" t="s">
        <v>56</v>
      </c>
      <c r="AC58" s="232">
        <v>7</v>
      </c>
      <c r="AD58" s="232" t="s">
        <v>684</v>
      </c>
      <c r="AE58" s="232" t="s">
        <v>55</v>
      </c>
      <c r="AF58" s="232" t="s">
        <v>60</v>
      </c>
      <c r="AG58" s="232">
        <v>68</v>
      </c>
      <c r="AH58" s="232" t="s">
        <v>61</v>
      </c>
      <c r="AI58" s="232" t="s">
        <v>58</v>
      </c>
      <c r="AJ58" s="232">
        <v>0</v>
      </c>
      <c r="AK58" s="232" t="s">
        <v>610</v>
      </c>
      <c r="AL58" s="232">
        <v>56</v>
      </c>
      <c r="AM58" s="232"/>
      <c r="AN58" s="232">
        <v>41</v>
      </c>
      <c r="AO58" s="232">
        <v>-71</v>
      </c>
      <c r="AP58" s="232" t="s">
        <v>278</v>
      </c>
      <c r="AQ58" s="3" t="s">
        <v>279</v>
      </c>
    </row>
    <row r="59" spans="1:43" x14ac:dyDescent="0.25">
      <c r="A59" s="230" t="s">
        <v>903</v>
      </c>
      <c r="B59" s="230" t="s">
        <v>42</v>
      </c>
      <c r="C59" s="230" t="s">
        <v>69</v>
      </c>
      <c r="D59" s="230" t="s">
        <v>178</v>
      </c>
      <c r="E59" s="230" t="s">
        <v>287</v>
      </c>
      <c r="F59" s="236" t="s">
        <v>288</v>
      </c>
      <c r="G59" s="232" t="s">
        <v>73</v>
      </c>
      <c r="H59" s="232" t="s">
        <v>181</v>
      </c>
      <c r="I59" s="232" t="s">
        <v>49</v>
      </c>
      <c r="J59" s="232" t="s">
        <v>203</v>
      </c>
      <c r="K59" s="232">
        <v>13</v>
      </c>
      <c r="L59" s="232">
        <v>13</v>
      </c>
      <c r="M59" s="232"/>
      <c r="N59" s="230" t="s">
        <v>242</v>
      </c>
      <c r="O59" s="232" t="s">
        <v>55</v>
      </c>
      <c r="P59" s="232" t="s">
        <v>55</v>
      </c>
      <c r="Q59" s="232" t="s">
        <v>53</v>
      </c>
      <c r="R59" s="232" t="s">
        <v>55</v>
      </c>
      <c r="S59" s="232" t="s">
        <v>55</v>
      </c>
      <c r="T59" s="232" t="s">
        <v>55</v>
      </c>
      <c r="U59" s="232" t="s">
        <v>55</v>
      </c>
      <c r="V59" s="230" t="s">
        <v>54</v>
      </c>
      <c r="W59" s="232" t="s">
        <v>55</v>
      </c>
      <c r="X59" s="232" t="s">
        <v>55</v>
      </c>
      <c r="Y59" s="232">
        <v>15</v>
      </c>
      <c r="Z59" s="232">
        <v>3.6</v>
      </c>
      <c r="AA59" s="232">
        <v>60</v>
      </c>
      <c r="AB59" s="232" t="s">
        <v>291</v>
      </c>
      <c r="AC59" s="232">
        <v>9</v>
      </c>
      <c r="AD59" s="232" t="s">
        <v>685</v>
      </c>
      <c r="AE59" s="232" t="s">
        <v>55</v>
      </c>
      <c r="AF59" s="232" t="s">
        <v>58</v>
      </c>
      <c r="AG59" s="232" t="s">
        <v>58</v>
      </c>
      <c r="AH59" s="232" t="s">
        <v>59</v>
      </c>
      <c r="AI59" s="230" t="s">
        <v>60</v>
      </c>
      <c r="AJ59" s="230">
        <v>46.3</v>
      </c>
      <c r="AK59" s="230" t="s">
        <v>295</v>
      </c>
      <c r="AL59" s="232">
        <v>50</v>
      </c>
      <c r="AM59" s="232"/>
      <c r="AN59" s="232">
        <v>48</v>
      </c>
      <c r="AO59" s="232">
        <v>-125</v>
      </c>
      <c r="AP59" s="234" t="s">
        <v>296</v>
      </c>
      <c r="AQ59" s="3" t="s">
        <v>297</v>
      </c>
    </row>
    <row r="60" spans="1:43" x14ac:dyDescent="0.25">
      <c r="A60" s="230" t="s">
        <v>903</v>
      </c>
      <c r="B60" s="230" t="s">
        <v>42</v>
      </c>
      <c r="C60" s="230" t="s">
        <v>69</v>
      </c>
      <c r="D60" s="230" t="s">
        <v>178</v>
      </c>
      <c r="E60" s="230" t="s">
        <v>287</v>
      </c>
      <c r="F60" s="236" t="s">
        <v>288</v>
      </c>
      <c r="G60" s="232" t="s">
        <v>73</v>
      </c>
      <c r="H60" s="232" t="s">
        <v>181</v>
      </c>
      <c r="I60" s="232" t="s">
        <v>49</v>
      </c>
      <c r="J60" s="232" t="s">
        <v>203</v>
      </c>
      <c r="K60" s="232">
        <v>13</v>
      </c>
      <c r="L60" s="232">
        <v>13</v>
      </c>
      <c r="M60" s="232"/>
      <c r="N60" s="230" t="s">
        <v>242</v>
      </c>
      <c r="O60" s="232" t="s">
        <v>55</v>
      </c>
      <c r="P60" s="232" t="s">
        <v>55</v>
      </c>
      <c r="Q60" s="232" t="s">
        <v>53</v>
      </c>
      <c r="R60" s="232" t="s">
        <v>55</v>
      </c>
      <c r="S60" s="232" t="s">
        <v>55</v>
      </c>
      <c r="T60" s="232" t="s">
        <v>55</v>
      </c>
      <c r="U60" s="232" t="s">
        <v>55</v>
      </c>
      <c r="V60" s="230" t="s">
        <v>54</v>
      </c>
      <c r="W60" s="232" t="s">
        <v>55</v>
      </c>
      <c r="X60" s="232" t="s">
        <v>55</v>
      </c>
      <c r="Y60" s="232">
        <v>4.5</v>
      </c>
      <c r="Z60" s="232">
        <v>1.2</v>
      </c>
      <c r="AA60" s="232">
        <v>60</v>
      </c>
      <c r="AB60" s="232" t="s">
        <v>291</v>
      </c>
      <c r="AC60" s="232">
        <v>9</v>
      </c>
      <c r="AD60" s="232" t="s">
        <v>685</v>
      </c>
      <c r="AE60" s="232" t="s">
        <v>55</v>
      </c>
      <c r="AF60" s="232" t="s">
        <v>58</v>
      </c>
      <c r="AG60" s="232" t="s">
        <v>58</v>
      </c>
      <c r="AH60" s="232" t="s">
        <v>59</v>
      </c>
      <c r="AI60" s="230" t="s">
        <v>60</v>
      </c>
      <c r="AJ60" s="230">
        <v>46.3</v>
      </c>
      <c r="AK60" s="230" t="s">
        <v>295</v>
      </c>
      <c r="AL60" s="232">
        <v>50</v>
      </c>
      <c r="AM60" s="232"/>
      <c r="AN60" s="232">
        <v>48</v>
      </c>
      <c r="AO60" s="232">
        <v>-125</v>
      </c>
      <c r="AP60" s="234" t="s">
        <v>296</v>
      </c>
      <c r="AQ60" s="3" t="s">
        <v>297</v>
      </c>
    </row>
    <row r="61" spans="1:43" x14ac:dyDescent="0.25">
      <c r="A61" s="230" t="s">
        <v>903</v>
      </c>
      <c r="B61" s="230" t="s">
        <v>42</v>
      </c>
      <c r="C61" s="230" t="s">
        <v>69</v>
      </c>
      <c r="D61" s="230" t="s">
        <v>178</v>
      </c>
      <c r="E61" s="230" t="s">
        <v>287</v>
      </c>
      <c r="F61" s="236" t="s">
        <v>288</v>
      </c>
      <c r="G61" s="232" t="s">
        <v>73</v>
      </c>
      <c r="H61" s="232" t="s">
        <v>181</v>
      </c>
      <c r="I61" s="232" t="s">
        <v>49</v>
      </c>
      <c r="J61" s="232" t="s">
        <v>203</v>
      </c>
      <c r="K61" s="232">
        <v>13</v>
      </c>
      <c r="L61" s="232">
        <v>13</v>
      </c>
      <c r="M61" s="232"/>
      <c r="N61" s="230" t="s">
        <v>242</v>
      </c>
      <c r="O61" s="232" t="s">
        <v>55</v>
      </c>
      <c r="P61" s="232" t="s">
        <v>55</v>
      </c>
      <c r="Q61" s="232" t="s">
        <v>53</v>
      </c>
      <c r="R61" s="232" t="s">
        <v>55</v>
      </c>
      <c r="S61" s="232" t="s">
        <v>55</v>
      </c>
      <c r="T61" s="232" t="s">
        <v>55</v>
      </c>
      <c r="U61" s="232" t="s">
        <v>55</v>
      </c>
      <c r="V61" s="230" t="s">
        <v>54</v>
      </c>
      <c r="W61" s="232" t="s">
        <v>55</v>
      </c>
      <c r="X61" s="232" t="s">
        <v>55</v>
      </c>
      <c r="Y61" s="232">
        <v>5.4</v>
      </c>
      <c r="Z61" s="232">
        <v>1.8</v>
      </c>
      <c r="AA61" s="232">
        <v>60</v>
      </c>
      <c r="AB61" s="232" t="s">
        <v>291</v>
      </c>
      <c r="AC61" s="232">
        <v>9</v>
      </c>
      <c r="AD61" s="232" t="s">
        <v>685</v>
      </c>
      <c r="AE61" s="232" t="s">
        <v>55</v>
      </c>
      <c r="AF61" s="232" t="s">
        <v>60</v>
      </c>
      <c r="AG61" s="232" t="s">
        <v>675</v>
      </c>
      <c r="AH61" s="232" t="s">
        <v>174</v>
      </c>
      <c r="AI61" s="230" t="s">
        <v>60</v>
      </c>
      <c r="AJ61" s="230">
        <v>46.3</v>
      </c>
      <c r="AK61" s="230" t="s">
        <v>295</v>
      </c>
      <c r="AL61" s="232">
        <v>50</v>
      </c>
      <c r="AM61" s="232"/>
      <c r="AN61" s="232">
        <v>48</v>
      </c>
      <c r="AO61" s="232">
        <v>-125</v>
      </c>
      <c r="AP61" s="234" t="s">
        <v>296</v>
      </c>
      <c r="AQ61" s="3" t="s">
        <v>297</v>
      </c>
    </row>
    <row r="62" spans="1:43" x14ac:dyDescent="0.25">
      <c r="A62" s="230" t="s">
        <v>903</v>
      </c>
      <c r="B62" s="230" t="s">
        <v>42</v>
      </c>
      <c r="C62" s="230" t="s">
        <v>69</v>
      </c>
      <c r="D62" s="230" t="s">
        <v>178</v>
      </c>
      <c r="E62" s="230" t="s">
        <v>287</v>
      </c>
      <c r="F62" s="236" t="s">
        <v>288</v>
      </c>
      <c r="G62" s="232" t="s">
        <v>73</v>
      </c>
      <c r="H62" s="232" t="s">
        <v>181</v>
      </c>
      <c r="I62" s="232" t="s">
        <v>49</v>
      </c>
      <c r="J62" s="232" t="s">
        <v>203</v>
      </c>
      <c r="K62" s="232">
        <v>13</v>
      </c>
      <c r="L62" s="232">
        <v>13</v>
      </c>
      <c r="M62" s="232"/>
      <c r="N62" s="230" t="s">
        <v>242</v>
      </c>
      <c r="O62" s="232" t="s">
        <v>55</v>
      </c>
      <c r="P62" s="232" t="s">
        <v>55</v>
      </c>
      <c r="Q62" s="232" t="s">
        <v>53</v>
      </c>
      <c r="R62" s="232" t="s">
        <v>55</v>
      </c>
      <c r="S62" s="232" t="s">
        <v>55</v>
      </c>
      <c r="T62" s="232" t="s">
        <v>55</v>
      </c>
      <c r="U62" s="232" t="s">
        <v>55</v>
      </c>
      <c r="V62" s="230" t="s">
        <v>54</v>
      </c>
      <c r="W62" s="232" t="s">
        <v>55</v>
      </c>
      <c r="X62" s="232" t="s">
        <v>55</v>
      </c>
      <c r="Y62" s="232">
        <v>2.4</v>
      </c>
      <c r="Z62" s="232">
        <v>0.6</v>
      </c>
      <c r="AA62" s="232">
        <v>60</v>
      </c>
      <c r="AB62" s="232" t="s">
        <v>291</v>
      </c>
      <c r="AC62" s="232">
        <v>9</v>
      </c>
      <c r="AD62" s="232" t="s">
        <v>685</v>
      </c>
      <c r="AE62" s="232" t="s">
        <v>55</v>
      </c>
      <c r="AF62" s="232" t="s">
        <v>58</v>
      </c>
      <c r="AG62" s="232" t="s">
        <v>58</v>
      </c>
      <c r="AH62" s="232" t="s">
        <v>59</v>
      </c>
      <c r="AI62" s="230" t="s">
        <v>60</v>
      </c>
      <c r="AJ62" s="230">
        <v>46.3</v>
      </c>
      <c r="AK62" s="230" t="s">
        <v>295</v>
      </c>
      <c r="AL62" s="232">
        <v>50</v>
      </c>
      <c r="AM62" s="232"/>
      <c r="AN62" s="232">
        <v>48</v>
      </c>
      <c r="AO62" s="232">
        <v>-125</v>
      </c>
      <c r="AP62" s="234" t="s">
        <v>296</v>
      </c>
      <c r="AQ62" s="3" t="s">
        <v>297</v>
      </c>
    </row>
    <row r="63" spans="1:43" x14ac:dyDescent="0.25">
      <c r="A63" s="230" t="s">
        <v>903</v>
      </c>
      <c r="B63" s="230" t="s">
        <v>42</v>
      </c>
      <c r="C63" s="230" t="s">
        <v>69</v>
      </c>
      <c r="D63" s="230" t="s">
        <v>178</v>
      </c>
      <c r="E63" s="230" t="s">
        <v>287</v>
      </c>
      <c r="F63" s="236" t="s">
        <v>288</v>
      </c>
      <c r="G63" s="232" t="s">
        <v>73</v>
      </c>
      <c r="H63" s="232" t="s">
        <v>181</v>
      </c>
      <c r="I63" s="232" t="s">
        <v>49</v>
      </c>
      <c r="J63" s="232" t="s">
        <v>203</v>
      </c>
      <c r="K63" s="232">
        <v>13</v>
      </c>
      <c r="L63" s="232">
        <v>13</v>
      </c>
      <c r="M63" s="232"/>
      <c r="N63" s="230" t="s">
        <v>242</v>
      </c>
      <c r="O63" s="232" t="s">
        <v>55</v>
      </c>
      <c r="P63" s="232" t="s">
        <v>55</v>
      </c>
      <c r="Q63" s="232" t="s">
        <v>53</v>
      </c>
      <c r="R63" s="232" t="s">
        <v>55</v>
      </c>
      <c r="S63" s="232" t="s">
        <v>55</v>
      </c>
      <c r="T63" s="232" t="s">
        <v>55</v>
      </c>
      <c r="U63" s="232" t="s">
        <v>55</v>
      </c>
      <c r="V63" s="230" t="s">
        <v>54</v>
      </c>
      <c r="W63" s="232" t="s">
        <v>55</v>
      </c>
      <c r="X63" s="232" t="s">
        <v>55</v>
      </c>
      <c r="Y63" s="232">
        <v>1.8</v>
      </c>
      <c r="Z63" s="232">
        <v>0.6</v>
      </c>
      <c r="AA63" s="232">
        <v>60</v>
      </c>
      <c r="AB63" s="232" t="s">
        <v>291</v>
      </c>
      <c r="AC63" s="232">
        <v>9</v>
      </c>
      <c r="AD63" s="232" t="s">
        <v>685</v>
      </c>
      <c r="AE63" s="232" t="s">
        <v>55</v>
      </c>
      <c r="AF63" s="232" t="s">
        <v>58</v>
      </c>
      <c r="AG63" s="232" t="s">
        <v>58</v>
      </c>
      <c r="AH63" s="232" t="s">
        <v>59</v>
      </c>
      <c r="AI63" s="230" t="s">
        <v>60</v>
      </c>
      <c r="AJ63" s="230">
        <v>46.3</v>
      </c>
      <c r="AK63" s="230" t="s">
        <v>295</v>
      </c>
      <c r="AL63" s="232">
        <v>50</v>
      </c>
      <c r="AM63" s="232"/>
      <c r="AN63" s="232">
        <v>48</v>
      </c>
      <c r="AO63" s="232">
        <v>-125</v>
      </c>
      <c r="AP63" s="234" t="s">
        <v>296</v>
      </c>
      <c r="AQ63" s="3" t="s">
        <v>297</v>
      </c>
    </row>
    <row r="64" spans="1:43" x14ac:dyDescent="0.25">
      <c r="A64" s="230" t="s">
        <v>903</v>
      </c>
      <c r="B64" s="230" t="s">
        <v>42</v>
      </c>
      <c r="C64" s="230" t="s">
        <v>69</v>
      </c>
      <c r="D64" s="230" t="s">
        <v>178</v>
      </c>
      <c r="E64" s="230" t="s">
        <v>287</v>
      </c>
      <c r="F64" s="236" t="s">
        <v>288</v>
      </c>
      <c r="G64" s="232" t="s">
        <v>73</v>
      </c>
      <c r="H64" s="232" t="s">
        <v>181</v>
      </c>
      <c r="I64" s="232" t="s">
        <v>49</v>
      </c>
      <c r="J64" s="232" t="s">
        <v>203</v>
      </c>
      <c r="K64" s="232">
        <v>13</v>
      </c>
      <c r="L64" s="232">
        <v>13</v>
      </c>
      <c r="M64" s="232"/>
      <c r="N64" s="230" t="s">
        <v>242</v>
      </c>
      <c r="O64" s="232" t="s">
        <v>55</v>
      </c>
      <c r="P64" s="232" t="s">
        <v>55</v>
      </c>
      <c r="Q64" s="232" t="s">
        <v>53</v>
      </c>
      <c r="R64" s="232" t="s">
        <v>55</v>
      </c>
      <c r="S64" s="232" t="s">
        <v>55</v>
      </c>
      <c r="T64" s="232" t="s">
        <v>55</v>
      </c>
      <c r="U64" s="232" t="s">
        <v>55</v>
      </c>
      <c r="V64" s="230" t="s">
        <v>54</v>
      </c>
      <c r="W64" s="232" t="s">
        <v>55</v>
      </c>
      <c r="X64" s="232" t="s">
        <v>55</v>
      </c>
      <c r="Y64" s="232">
        <v>1.8</v>
      </c>
      <c r="Z64" s="232">
        <v>0.6</v>
      </c>
      <c r="AA64" s="232">
        <v>60</v>
      </c>
      <c r="AB64" s="232" t="s">
        <v>291</v>
      </c>
      <c r="AC64" s="232">
        <v>9</v>
      </c>
      <c r="AD64" s="232" t="s">
        <v>685</v>
      </c>
      <c r="AE64" s="232" t="s">
        <v>55</v>
      </c>
      <c r="AF64" s="232" t="s">
        <v>60</v>
      </c>
      <c r="AG64" s="232" t="s">
        <v>675</v>
      </c>
      <c r="AH64" s="232" t="s">
        <v>174</v>
      </c>
      <c r="AI64" s="230" t="s">
        <v>60</v>
      </c>
      <c r="AJ64" s="230">
        <v>46.3</v>
      </c>
      <c r="AK64" s="230" t="s">
        <v>295</v>
      </c>
      <c r="AL64" s="232">
        <v>50</v>
      </c>
      <c r="AM64" s="232"/>
      <c r="AN64" s="232">
        <v>48</v>
      </c>
      <c r="AO64" s="232">
        <v>-125</v>
      </c>
      <c r="AP64" s="234" t="s">
        <v>296</v>
      </c>
      <c r="AQ64" s="3" t="s">
        <v>297</v>
      </c>
    </row>
    <row r="65" spans="1:43" x14ac:dyDescent="0.25">
      <c r="A65" s="230" t="s">
        <v>903</v>
      </c>
      <c r="B65" s="230" t="s">
        <v>42</v>
      </c>
      <c r="C65" s="230" t="s">
        <v>69</v>
      </c>
      <c r="D65" s="230" t="s">
        <v>178</v>
      </c>
      <c r="E65" s="230" t="s">
        <v>287</v>
      </c>
      <c r="F65" s="236" t="s">
        <v>288</v>
      </c>
      <c r="G65" s="232" t="s">
        <v>73</v>
      </c>
      <c r="H65" s="232" t="s">
        <v>181</v>
      </c>
      <c r="I65" s="232" t="s">
        <v>49</v>
      </c>
      <c r="J65" s="232" t="s">
        <v>203</v>
      </c>
      <c r="K65" s="232">
        <v>13</v>
      </c>
      <c r="L65" s="232">
        <v>13</v>
      </c>
      <c r="M65" s="232"/>
      <c r="N65" s="230" t="s">
        <v>242</v>
      </c>
      <c r="O65" s="232" t="s">
        <v>55</v>
      </c>
      <c r="P65" s="232" t="s">
        <v>55</v>
      </c>
      <c r="Q65" s="232" t="s">
        <v>53</v>
      </c>
      <c r="R65" s="232" t="s">
        <v>55</v>
      </c>
      <c r="S65" s="232" t="s">
        <v>55</v>
      </c>
      <c r="T65" s="232" t="s">
        <v>55</v>
      </c>
      <c r="U65" s="232" t="s">
        <v>55</v>
      </c>
      <c r="V65" s="230" t="s">
        <v>54</v>
      </c>
      <c r="W65" s="232" t="s">
        <v>55</v>
      </c>
      <c r="X65" s="232" t="s">
        <v>55</v>
      </c>
      <c r="Y65" s="232">
        <v>1.5</v>
      </c>
      <c r="Z65" s="232">
        <v>0.8</v>
      </c>
      <c r="AA65" s="232">
        <v>60</v>
      </c>
      <c r="AB65" s="232" t="s">
        <v>291</v>
      </c>
      <c r="AC65" s="232">
        <v>9</v>
      </c>
      <c r="AD65" s="232" t="s">
        <v>685</v>
      </c>
      <c r="AE65" s="232" t="s">
        <v>55</v>
      </c>
      <c r="AF65" s="232" t="s">
        <v>58</v>
      </c>
      <c r="AG65" s="232" t="s">
        <v>58</v>
      </c>
      <c r="AH65" s="232" t="s">
        <v>59</v>
      </c>
      <c r="AI65" s="230" t="s">
        <v>60</v>
      </c>
      <c r="AJ65" s="230">
        <v>46.3</v>
      </c>
      <c r="AK65" s="230" t="s">
        <v>295</v>
      </c>
      <c r="AL65" s="232">
        <v>50</v>
      </c>
      <c r="AM65" s="232"/>
      <c r="AN65" s="232">
        <v>48</v>
      </c>
      <c r="AO65" s="232">
        <v>-125</v>
      </c>
      <c r="AP65" s="234" t="s">
        <v>296</v>
      </c>
      <c r="AQ65" s="3" t="s">
        <v>297</v>
      </c>
    </row>
    <row r="66" spans="1:43" x14ac:dyDescent="0.25">
      <c r="A66" s="230" t="s">
        <v>903</v>
      </c>
      <c r="B66" s="230" t="s">
        <v>42</v>
      </c>
      <c r="C66" s="230" t="s">
        <v>69</v>
      </c>
      <c r="D66" s="230" t="s">
        <v>178</v>
      </c>
      <c r="E66" s="230" t="s">
        <v>287</v>
      </c>
      <c r="F66" s="236" t="s">
        <v>288</v>
      </c>
      <c r="G66" s="232" t="s">
        <v>73</v>
      </c>
      <c r="H66" s="232" t="s">
        <v>181</v>
      </c>
      <c r="I66" s="232" t="s">
        <v>49</v>
      </c>
      <c r="J66" s="232" t="s">
        <v>203</v>
      </c>
      <c r="K66" s="232">
        <v>13</v>
      </c>
      <c r="L66" s="232">
        <v>13</v>
      </c>
      <c r="M66" s="232"/>
      <c r="N66" s="230" t="s">
        <v>242</v>
      </c>
      <c r="O66" s="232" t="s">
        <v>55</v>
      </c>
      <c r="P66" s="232" t="s">
        <v>55</v>
      </c>
      <c r="Q66" s="232" t="s">
        <v>53</v>
      </c>
      <c r="R66" s="232" t="s">
        <v>55</v>
      </c>
      <c r="S66" s="232" t="s">
        <v>55</v>
      </c>
      <c r="T66" s="232" t="s">
        <v>55</v>
      </c>
      <c r="U66" s="232" t="s">
        <v>55</v>
      </c>
      <c r="V66" s="230" t="s">
        <v>54</v>
      </c>
      <c r="W66" s="232" t="s">
        <v>55</v>
      </c>
      <c r="X66" s="232" t="s">
        <v>55</v>
      </c>
      <c r="Y66" s="232">
        <v>1.5</v>
      </c>
      <c r="Z66" s="232">
        <v>0.5</v>
      </c>
      <c r="AA66" s="232">
        <v>60</v>
      </c>
      <c r="AB66" s="232" t="s">
        <v>291</v>
      </c>
      <c r="AC66" s="232">
        <v>9</v>
      </c>
      <c r="AD66" s="232" t="s">
        <v>685</v>
      </c>
      <c r="AE66" s="232" t="s">
        <v>55</v>
      </c>
      <c r="AF66" s="232" t="s">
        <v>58</v>
      </c>
      <c r="AG66" s="232" t="s">
        <v>58</v>
      </c>
      <c r="AH66" s="232" t="s">
        <v>59</v>
      </c>
      <c r="AI66" s="230" t="s">
        <v>60</v>
      </c>
      <c r="AJ66" s="230">
        <v>46.3</v>
      </c>
      <c r="AK66" s="230" t="s">
        <v>295</v>
      </c>
      <c r="AL66" s="232">
        <v>50</v>
      </c>
      <c r="AM66" s="232"/>
      <c r="AN66" s="232">
        <v>48</v>
      </c>
      <c r="AO66" s="232">
        <v>-125</v>
      </c>
      <c r="AP66" s="234" t="s">
        <v>296</v>
      </c>
      <c r="AQ66" s="3" t="s">
        <v>297</v>
      </c>
    </row>
    <row r="67" spans="1:43" x14ac:dyDescent="0.25">
      <c r="A67" s="230" t="s">
        <v>903</v>
      </c>
      <c r="B67" s="230" t="s">
        <v>42</v>
      </c>
      <c r="C67" s="230" t="s">
        <v>69</v>
      </c>
      <c r="D67" s="230" t="s">
        <v>178</v>
      </c>
      <c r="E67" s="230" t="s">
        <v>287</v>
      </c>
      <c r="F67" s="236" t="s">
        <v>288</v>
      </c>
      <c r="G67" s="232" t="s">
        <v>73</v>
      </c>
      <c r="H67" s="232" t="s">
        <v>181</v>
      </c>
      <c r="I67" s="232" t="s">
        <v>49</v>
      </c>
      <c r="J67" s="232" t="s">
        <v>203</v>
      </c>
      <c r="K67" s="232">
        <v>13</v>
      </c>
      <c r="L67" s="232">
        <v>13</v>
      </c>
      <c r="M67" s="232"/>
      <c r="N67" s="230" t="s">
        <v>242</v>
      </c>
      <c r="O67" s="232" t="s">
        <v>55</v>
      </c>
      <c r="P67" s="232" t="s">
        <v>55</v>
      </c>
      <c r="Q67" s="232" t="s">
        <v>53</v>
      </c>
      <c r="R67" s="232" t="s">
        <v>55</v>
      </c>
      <c r="S67" s="232" t="s">
        <v>55</v>
      </c>
      <c r="T67" s="232" t="s">
        <v>55</v>
      </c>
      <c r="U67" s="232" t="s">
        <v>55</v>
      </c>
      <c r="V67" s="230" t="s">
        <v>54</v>
      </c>
      <c r="W67" s="232" t="s">
        <v>55</v>
      </c>
      <c r="X67" s="232" t="s">
        <v>55</v>
      </c>
      <c r="Y67" s="232">
        <v>1.7</v>
      </c>
      <c r="Z67" s="232">
        <v>0.5</v>
      </c>
      <c r="AA67" s="232">
        <v>60</v>
      </c>
      <c r="AB67" s="232" t="s">
        <v>291</v>
      </c>
      <c r="AC67" s="232">
        <v>9</v>
      </c>
      <c r="AD67" s="232" t="s">
        <v>685</v>
      </c>
      <c r="AE67" s="232" t="s">
        <v>55</v>
      </c>
      <c r="AF67" s="232" t="s">
        <v>60</v>
      </c>
      <c r="AG67" s="232" t="s">
        <v>675</v>
      </c>
      <c r="AH67" s="232" t="s">
        <v>174</v>
      </c>
      <c r="AI67" s="230" t="s">
        <v>60</v>
      </c>
      <c r="AJ67" s="230">
        <v>46.3</v>
      </c>
      <c r="AK67" s="230" t="s">
        <v>295</v>
      </c>
      <c r="AL67" s="232">
        <v>50</v>
      </c>
      <c r="AM67" s="232"/>
      <c r="AN67" s="232">
        <v>48</v>
      </c>
      <c r="AO67" s="232">
        <v>-125</v>
      </c>
      <c r="AP67" s="234" t="s">
        <v>296</v>
      </c>
      <c r="AQ67" s="3" t="s">
        <v>297</v>
      </c>
    </row>
    <row r="68" spans="1:43" x14ac:dyDescent="0.25">
      <c r="A68" s="230" t="s">
        <v>903</v>
      </c>
      <c r="B68" s="232" t="s">
        <v>42</v>
      </c>
      <c r="C68" s="232" t="s">
        <v>43</v>
      </c>
      <c r="D68" s="232" t="s">
        <v>44</v>
      </c>
      <c r="E68" s="232" t="s">
        <v>298</v>
      </c>
      <c r="F68" s="233" t="s">
        <v>299</v>
      </c>
      <c r="G68" s="232" t="s">
        <v>47</v>
      </c>
      <c r="H68" s="232" t="s">
        <v>48</v>
      </c>
      <c r="I68" s="232" t="s">
        <v>49</v>
      </c>
      <c r="J68" s="232" t="s">
        <v>203</v>
      </c>
      <c r="K68" s="232">
        <v>20</v>
      </c>
      <c r="L68" s="232">
        <v>20</v>
      </c>
      <c r="M68" s="232"/>
      <c r="N68" s="232" t="s">
        <v>52</v>
      </c>
      <c r="O68" s="232">
        <v>54.39</v>
      </c>
      <c r="P68" s="232">
        <v>19.18</v>
      </c>
      <c r="Q68" s="232" t="s">
        <v>53</v>
      </c>
      <c r="R68" s="234">
        <v>54.39</v>
      </c>
      <c r="S68" s="234">
        <v>19.18</v>
      </c>
      <c r="T68" s="232">
        <v>57.95</v>
      </c>
      <c r="U68" s="232">
        <v>9.93</v>
      </c>
      <c r="V68" s="232" t="s">
        <v>54</v>
      </c>
      <c r="W68" s="232">
        <v>57.95</v>
      </c>
      <c r="X68" s="232">
        <v>9.93</v>
      </c>
      <c r="Y68" s="232">
        <f>T68/O68</f>
        <v>1.0654532083103512</v>
      </c>
      <c r="Z68" s="232" t="s">
        <v>55</v>
      </c>
      <c r="AA68" s="232">
        <v>100</v>
      </c>
      <c r="AB68" s="232" t="s">
        <v>56</v>
      </c>
      <c r="AC68" s="232">
        <v>5</v>
      </c>
      <c r="AD68" s="232" t="s">
        <v>688</v>
      </c>
      <c r="AE68" s="232" t="s">
        <v>609</v>
      </c>
      <c r="AF68" s="232" t="s">
        <v>58</v>
      </c>
      <c r="AG68" s="232" t="s">
        <v>58</v>
      </c>
      <c r="AH68" s="232" t="s">
        <v>76</v>
      </c>
      <c r="AI68" s="232" t="s">
        <v>58</v>
      </c>
      <c r="AJ68" s="232">
        <v>0</v>
      </c>
      <c r="AK68" s="232" t="s">
        <v>610</v>
      </c>
      <c r="AL68" s="232">
        <v>150</v>
      </c>
      <c r="AM68" s="232"/>
      <c r="AN68" s="232">
        <v>37</v>
      </c>
      <c r="AO68" s="232">
        <v>-8</v>
      </c>
      <c r="AP68" s="234" t="s">
        <v>689</v>
      </c>
      <c r="AQ68" s="3" t="s">
        <v>301</v>
      </c>
    </row>
    <row r="69" spans="1:43" x14ac:dyDescent="0.25">
      <c r="A69" s="230" t="s">
        <v>903</v>
      </c>
      <c r="B69" s="232" t="s">
        <v>42</v>
      </c>
      <c r="C69" s="232" t="s">
        <v>69</v>
      </c>
      <c r="D69" s="232" t="s">
        <v>178</v>
      </c>
      <c r="E69" s="232" t="s">
        <v>696</v>
      </c>
      <c r="F69" s="233" t="s">
        <v>697</v>
      </c>
      <c r="G69" s="232" t="s">
        <v>73</v>
      </c>
      <c r="H69" s="232" t="s">
        <v>455</v>
      </c>
      <c r="I69" s="232" t="s">
        <v>68</v>
      </c>
      <c r="J69" s="232" t="s">
        <v>55</v>
      </c>
      <c r="K69" s="232">
        <v>16</v>
      </c>
      <c r="L69" s="232">
        <v>16</v>
      </c>
      <c r="M69" s="232"/>
      <c r="N69" s="232" t="s">
        <v>52</v>
      </c>
      <c r="O69" s="232">
        <v>76.8</v>
      </c>
      <c r="P69" s="232" t="s">
        <v>55</v>
      </c>
      <c r="Q69" s="232" t="s">
        <v>53</v>
      </c>
      <c r="R69" s="232">
        <f>O69</f>
        <v>76.8</v>
      </c>
      <c r="S69" s="232" t="str">
        <f>P69</f>
        <v>NA</v>
      </c>
      <c r="T69" s="232">
        <v>29.2</v>
      </c>
      <c r="U69" s="232" t="s">
        <v>55</v>
      </c>
      <c r="V69" s="232" t="s">
        <v>54</v>
      </c>
      <c r="W69" s="232">
        <f>T69</f>
        <v>29.2</v>
      </c>
      <c r="X69" s="232" t="str">
        <f>U69</f>
        <v>NA</v>
      </c>
      <c r="Y69" s="232">
        <f>W69/R69</f>
        <v>0.38020833333333331</v>
      </c>
      <c r="Z69" s="232" t="s">
        <v>55</v>
      </c>
      <c r="AA69" s="232">
        <v>750</v>
      </c>
      <c r="AB69" s="232" t="s">
        <v>56</v>
      </c>
      <c r="AC69" s="232">
        <v>8</v>
      </c>
      <c r="AD69" s="232" t="s">
        <v>691</v>
      </c>
      <c r="AE69" s="232" t="s">
        <v>609</v>
      </c>
      <c r="AF69" s="232" t="s">
        <v>58</v>
      </c>
      <c r="AG69" s="232" t="s">
        <v>58</v>
      </c>
      <c r="AH69" s="232" t="s">
        <v>59</v>
      </c>
      <c r="AI69" s="232" t="s">
        <v>58</v>
      </c>
      <c r="AJ69" s="232" t="s">
        <v>77</v>
      </c>
      <c r="AK69" s="232" t="s">
        <v>209</v>
      </c>
      <c r="AL69" s="232">
        <f>(100+150)/2</f>
        <v>125</v>
      </c>
      <c r="AM69" s="232"/>
      <c r="AN69" s="232">
        <v>35</v>
      </c>
      <c r="AO69" s="232">
        <v>129</v>
      </c>
      <c r="AP69" s="234" t="s">
        <v>693</v>
      </c>
      <c r="AQ69" s="3" t="s">
        <v>694</v>
      </c>
    </row>
    <row r="70" spans="1:43" x14ac:dyDescent="0.25">
      <c r="A70" s="230" t="s">
        <v>903</v>
      </c>
      <c r="B70" s="232" t="s">
        <v>80</v>
      </c>
      <c r="C70" s="232" t="s">
        <v>167</v>
      </c>
      <c r="D70" s="232" t="s">
        <v>168</v>
      </c>
      <c r="E70" s="232" t="s">
        <v>169</v>
      </c>
      <c r="F70" s="233" t="s">
        <v>695</v>
      </c>
      <c r="G70" s="232" t="s">
        <v>97</v>
      </c>
      <c r="H70" s="232" t="s">
        <v>455</v>
      </c>
      <c r="I70" s="232" t="s">
        <v>68</v>
      </c>
      <c r="J70" s="232" t="s">
        <v>55</v>
      </c>
      <c r="K70" s="232">
        <v>16</v>
      </c>
      <c r="L70" s="232">
        <v>16</v>
      </c>
      <c r="M70" s="232"/>
      <c r="N70" s="232" t="s">
        <v>52</v>
      </c>
      <c r="O70" s="232">
        <v>151.69999999999999</v>
      </c>
      <c r="P70" s="232" t="s">
        <v>55</v>
      </c>
      <c r="Q70" s="232" t="s">
        <v>53</v>
      </c>
      <c r="R70" s="232">
        <f>O70</f>
        <v>151.69999999999999</v>
      </c>
      <c r="S70" s="232" t="str">
        <f>P70</f>
        <v>NA</v>
      </c>
      <c r="T70" s="232">
        <v>50.6</v>
      </c>
      <c r="U70" s="232" t="s">
        <v>55</v>
      </c>
      <c r="V70" s="232" t="s">
        <v>54</v>
      </c>
      <c r="W70" s="232">
        <f>T70</f>
        <v>50.6</v>
      </c>
      <c r="X70" s="232" t="str">
        <f>U70</f>
        <v>NA</v>
      </c>
      <c r="Y70" s="232">
        <f>W70/R70</f>
        <v>0.33355306526038236</v>
      </c>
      <c r="Z70" s="232" t="s">
        <v>55</v>
      </c>
      <c r="AA70" s="232">
        <v>750</v>
      </c>
      <c r="AB70" s="232" t="s">
        <v>56</v>
      </c>
      <c r="AC70" s="232">
        <v>8</v>
      </c>
      <c r="AD70" s="232" t="s">
        <v>691</v>
      </c>
      <c r="AE70" s="232" t="s">
        <v>609</v>
      </c>
      <c r="AF70" s="232" t="s">
        <v>58</v>
      </c>
      <c r="AG70" s="232" t="s">
        <v>58</v>
      </c>
      <c r="AH70" s="232" t="s">
        <v>59</v>
      </c>
      <c r="AI70" s="232" t="s">
        <v>58</v>
      </c>
      <c r="AJ70" s="232" t="s">
        <v>77</v>
      </c>
      <c r="AK70" s="232" t="s">
        <v>209</v>
      </c>
      <c r="AL70" s="232">
        <f>(100+150)/2</f>
        <v>125</v>
      </c>
      <c r="AM70" s="232"/>
      <c r="AN70" s="232">
        <v>35</v>
      </c>
      <c r="AO70" s="232">
        <v>129</v>
      </c>
      <c r="AP70" s="234" t="s">
        <v>693</v>
      </c>
      <c r="AQ70" s="3" t="s">
        <v>694</v>
      </c>
    </row>
    <row r="71" spans="1:43" x14ac:dyDescent="0.25">
      <c r="A71" s="230" t="s">
        <v>903</v>
      </c>
      <c r="B71" s="232" t="s">
        <v>80</v>
      </c>
      <c r="C71" s="232" t="s">
        <v>81</v>
      </c>
      <c r="D71" s="232" t="s">
        <v>82</v>
      </c>
      <c r="E71" s="232" t="s">
        <v>83</v>
      </c>
      <c r="F71" s="233" t="s">
        <v>690</v>
      </c>
      <c r="G71" s="232" t="s">
        <v>85</v>
      </c>
      <c r="H71" s="232" t="s">
        <v>455</v>
      </c>
      <c r="I71" s="232" t="s">
        <v>68</v>
      </c>
      <c r="J71" s="232" t="s">
        <v>55</v>
      </c>
      <c r="K71" s="232">
        <v>16</v>
      </c>
      <c r="L71" s="232">
        <v>16</v>
      </c>
      <c r="M71" s="232"/>
      <c r="N71" s="232" t="s">
        <v>52</v>
      </c>
      <c r="O71" s="232">
        <v>248.6</v>
      </c>
      <c r="P71" s="232" t="s">
        <v>55</v>
      </c>
      <c r="Q71" s="232" t="s">
        <v>53</v>
      </c>
      <c r="R71" s="232">
        <f>O71</f>
        <v>248.6</v>
      </c>
      <c r="S71" s="232" t="str">
        <f>P71</f>
        <v>NA</v>
      </c>
      <c r="T71" s="232">
        <v>111.5</v>
      </c>
      <c r="U71" s="232" t="s">
        <v>55</v>
      </c>
      <c r="V71" s="232" t="s">
        <v>54</v>
      </c>
      <c r="W71" s="232">
        <f>T71</f>
        <v>111.5</v>
      </c>
      <c r="X71" s="232" t="str">
        <f>U71</f>
        <v>NA</v>
      </c>
      <c r="Y71" s="232">
        <f>W71/R71</f>
        <v>0.44851166532582465</v>
      </c>
      <c r="Z71" s="232" t="s">
        <v>55</v>
      </c>
      <c r="AA71" s="232">
        <v>750</v>
      </c>
      <c r="AB71" s="232" t="s">
        <v>56</v>
      </c>
      <c r="AC71" s="232">
        <v>8</v>
      </c>
      <c r="AD71" s="232" t="s">
        <v>691</v>
      </c>
      <c r="AE71" s="232" t="s">
        <v>609</v>
      </c>
      <c r="AF71" s="232" t="s">
        <v>58</v>
      </c>
      <c r="AG71" s="232" t="s">
        <v>58</v>
      </c>
      <c r="AH71" s="232" t="s">
        <v>59</v>
      </c>
      <c r="AI71" s="232" t="s">
        <v>58</v>
      </c>
      <c r="AJ71" s="232" t="s">
        <v>77</v>
      </c>
      <c r="AK71" s="232" t="s">
        <v>209</v>
      </c>
      <c r="AL71" s="232">
        <f>(100+150)/2</f>
        <v>125</v>
      </c>
      <c r="AM71" s="232"/>
      <c r="AN71" s="232">
        <v>35</v>
      </c>
      <c r="AO71" s="232">
        <v>129</v>
      </c>
      <c r="AP71" s="234" t="s">
        <v>693</v>
      </c>
      <c r="AQ71" s="3" t="s">
        <v>694</v>
      </c>
    </row>
    <row r="72" spans="1:43" x14ac:dyDescent="0.25">
      <c r="A72" s="230" t="s">
        <v>903</v>
      </c>
      <c r="B72" s="232" t="s">
        <v>109</v>
      </c>
      <c r="C72" s="232" t="s">
        <v>147</v>
      </c>
      <c r="D72" s="232" t="s">
        <v>151</v>
      </c>
      <c r="E72" s="232" t="s">
        <v>152</v>
      </c>
      <c r="F72" s="233" t="s">
        <v>698</v>
      </c>
      <c r="G72" s="232" t="s">
        <v>85</v>
      </c>
      <c r="H72" s="232" t="s">
        <v>455</v>
      </c>
      <c r="I72" s="232" t="s">
        <v>68</v>
      </c>
      <c r="J72" s="232" t="s">
        <v>55</v>
      </c>
      <c r="K72" s="232">
        <v>16</v>
      </c>
      <c r="L72" s="232">
        <v>16</v>
      </c>
      <c r="M72" s="232"/>
      <c r="N72" s="232" t="s">
        <v>52</v>
      </c>
      <c r="O72" s="232">
        <v>268.10000000000002</v>
      </c>
      <c r="P72" s="232" t="s">
        <v>55</v>
      </c>
      <c r="Q72" s="232" t="s">
        <v>53</v>
      </c>
      <c r="R72" s="232">
        <v>268.10000000000002</v>
      </c>
      <c r="S72" s="232" t="str">
        <f>P72</f>
        <v>NA</v>
      </c>
      <c r="T72" s="232">
        <v>140.30000000000001</v>
      </c>
      <c r="U72" s="232" t="s">
        <v>55</v>
      </c>
      <c r="V72" s="232" t="s">
        <v>54</v>
      </c>
      <c r="W72" s="232">
        <f>T72</f>
        <v>140.30000000000001</v>
      </c>
      <c r="X72" s="232" t="str">
        <f>U72</f>
        <v>NA</v>
      </c>
      <c r="Y72" s="232">
        <f>W72/R72</f>
        <v>0.52331219694143971</v>
      </c>
      <c r="Z72" s="232" t="s">
        <v>55</v>
      </c>
      <c r="AA72" s="232">
        <v>750</v>
      </c>
      <c r="AB72" s="232" t="s">
        <v>56</v>
      </c>
      <c r="AC72" s="232">
        <v>8</v>
      </c>
      <c r="AD72" s="232" t="s">
        <v>699</v>
      </c>
      <c r="AE72" s="232" t="s">
        <v>609</v>
      </c>
      <c r="AF72" s="232" t="s">
        <v>58</v>
      </c>
      <c r="AG72" s="232" t="s">
        <v>58</v>
      </c>
      <c r="AH72" s="232" t="s">
        <v>59</v>
      </c>
      <c r="AI72" s="232" t="s">
        <v>58</v>
      </c>
      <c r="AJ72" s="232" t="s">
        <v>77</v>
      </c>
      <c r="AK72" s="232" t="s">
        <v>209</v>
      </c>
      <c r="AL72" s="232">
        <f>(100+150)/2</f>
        <v>125</v>
      </c>
      <c r="AM72" s="232"/>
      <c r="AN72" s="232">
        <v>35</v>
      </c>
      <c r="AO72" s="232">
        <v>129</v>
      </c>
      <c r="AP72" s="234" t="s">
        <v>693</v>
      </c>
      <c r="AQ72" s="3" t="s">
        <v>694</v>
      </c>
    </row>
    <row r="73" spans="1:43" x14ac:dyDescent="0.25">
      <c r="A73" s="230" t="s">
        <v>903</v>
      </c>
      <c r="B73" s="232" t="s">
        <v>42</v>
      </c>
      <c r="C73" s="232" t="s">
        <v>69</v>
      </c>
      <c r="D73" s="232" t="s">
        <v>178</v>
      </c>
      <c r="E73" s="232" t="s">
        <v>204</v>
      </c>
      <c r="F73" s="233" t="s">
        <v>205</v>
      </c>
      <c r="G73" s="232" t="s">
        <v>73</v>
      </c>
      <c r="H73" s="232" t="s">
        <v>455</v>
      </c>
      <c r="I73" s="232" t="s">
        <v>68</v>
      </c>
      <c r="J73" s="232" t="s">
        <v>55</v>
      </c>
      <c r="K73" s="232">
        <v>16</v>
      </c>
      <c r="L73" s="232">
        <v>16</v>
      </c>
      <c r="M73" s="232"/>
      <c r="N73" s="232" t="s">
        <v>52</v>
      </c>
      <c r="O73" s="232">
        <v>90.9</v>
      </c>
      <c r="P73" s="232" t="s">
        <v>55</v>
      </c>
      <c r="Q73" s="232" t="s">
        <v>53</v>
      </c>
      <c r="R73" s="232">
        <f>O73</f>
        <v>90.9</v>
      </c>
      <c r="S73" s="232" t="str">
        <f>P73</f>
        <v>NA</v>
      </c>
      <c r="T73" s="232">
        <v>10.7</v>
      </c>
      <c r="U73" s="232" t="s">
        <v>55</v>
      </c>
      <c r="V73" s="232" t="s">
        <v>54</v>
      </c>
      <c r="W73" s="232">
        <f>T73</f>
        <v>10.7</v>
      </c>
      <c r="X73" s="232" t="str">
        <f>U73</f>
        <v>NA</v>
      </c>
      <c r="Y73" s="232">
        <f>W73/R73</f>
        <v>0.1177117711771177</v>
      </c>
      <c r="Z73" s="232" t="s">
        <v>55</v>
      </c>
      <c r="AA73" s="232">
        <v>750</v>
      </c>
      <c r="AB73" s="232" t="s">
        <v>56</v>
      </c>
      <c r="AC73" s="232">
        <v>8</v>
      </c>
      <c r="AD73" s="232" t="s">
        <v>691</v>
      </c>
      <c r="AE73" s="232" t="s">
        <v>609</v>
      </c>
      <c r="AF73" s="232" t="s">
        <v>58</v>
      </c>
      <c r="AG73" s="232" t="s">
        <v>58</v>
      </c>
      <c r="AH73" s="232" t="s">
        <v>59</v>
      </c>
      <c r="AI73" s="232" t="s">
        <v>58</v>
      </c>
      <c r="AJ73" s="232" t="s">
        <v>77</v>
      </c>
      <c r="AK73" s="232" t="s">
        <v>209</v>
      </c>
      <c r="AL73" s="232">
        <f>(100+150)/2</f>
        <v>125</v>
      </c>
      <c r="AM73" s="232"/>
      <c r="AN73" s="232">
        <v>35</v>
      </c>
      <c r="AO73" s="232">
        <v>129</v>
      </c>
      <c r="AP73" s="234" t="s">
        <v>693</v>
      </c>
      <c r="AQ73" s="3" t="s">
        <v>694</v>
      </c>
    </row>
    <row r="74" spans="1:43" x14ac:dyDescent="0.25">
      <c r="A74" s="230" t="s">
        <v>903</v>
      </c>
      <c r="B74" s="232" t="s">
        <v>109</v>
      </c>
      <c r="C74" s="232" t="s">
        <v>147</v>
      </c>
      <c r="D74" s="232" t="s">
        <v>151</v>
      </c>
      <c r="E74" s="232" t="s">
        <v>152</v>
      </c>
      <c r="F74" s="233" t="s">
        <v>698</v>
      </c>
      <c r="G74" s="232" t="s">
        <v>85</v>
      </c>
      <c r="H74" s="232" t="s">
        <v>455</v>
      </c>
      <c r="I74" s="232" t="s">
        <v>700</v>
      </c>
      <c r="J74" s="232" t="s">
        <v>203</v>
      </c>
      <c r="K74" s="232">
        <v>14</v>
      </c>
      <c r="L74" s="232">
        <v>14</v>
      </c>
      <c r="M74" s="232"/>
      <c r="N74" s="232" t="s">
        <v>52</v>
      </c>
      <c r="O74" s="232">
        <v>336</v>
      </c>
      <c r="P74" s="232" t="s">
        <v>55</v>
      </c>
      <c r="Q74" s="232" t="s">
        <v>261</v>
      </c>
      <c r="R74" s="234">
        <f>O74/14.0067</f>
        <v>23.988519779819658</v>
      </c>
      <c r="S74" s="234" t="s">
        <v>55</v>
      </c>
      <c r="T74" s="232">
        <v>515</v>
      </c>
      <c r="U74" s="232" t="s">
        <v>55</v>
      </c>
      <c r="V74" s="232" t="s">
        <v>232</v>
      </c>
      <c r="W74" s="232">
        <f>T74/14.0067</f>
        <v>36.768118114902151</v>
      </c>
      <c r="X74" s="232" t="s">
        <v>55</v>
      </c>
      <c r="Y74" s="232">
        <f>T74/O74</f>
        <v>1.5327380952380953</v>
      </c>
      <c r="Z74" s="232" t="s">
        <v>55</v>
      </c>
      <c r="AA74" s="232">
        <v>14006.7</v>
      </c>
      <c r="AB74" s="232" t="s">
        <v>701</v>
      </c>
      <c r="AC74" s="232">
        <v>6</v>
      </c>
      <c r="AD74" s="232" t="s">
        <v>702</v>
      </c>
      <c r="AE74" s="232" t="s">
        <v>619</v>
      </c>
      <c r="AF74" s="232" t="s">
        <v>58</v>
      </c>
      <c r="AG74" s="232" t="s">
        <v>58</v>
      </c>
      <c r="AH74" s="232" t="s">
        <v>59</v>
      </c>
      <c r="AI74" s="232" t="s">
        <v>60</v>
      </c>
      <c r="AJ74" s="232" t="s">
        <v>703</v>
      </c>
      <c r="AK74" s="232" t="s">
        <v>61</v>
      </c>
      <c r="AL74" s="232" t="s">
        <v>55</v>
      </c>
      <c r="AM74" s="232"/>
      <c r="AN74" s="232">
        <v>60</v>
      </c>
      <c r="AO74" s="232">
        <v>23</v>
      </c>
      <c r="AP74" s="232" t="s">
        <v>704</v>
      </c>
      <c r="AQ74" s="3" t="s">
        <v>705</v>
      </c>
    </row>
    <row r="75" spans="1:43" x14ac:dyDescent="0.25">
      <c r="A75" s="230" t="s">
        <v>903</v>
      </c>
      <c r="B75" s="232" t="s">
        <v>42</v>
      </c>
      <c r="C75" s="232" t="s">
        <v>304</v>
      </c>
      <c r="D75" s="232" t="s">
        <v>305</v>
      </c>
      <c r="E75" s="232" t="s">
        <v>306</v>
      </c>
      <c r="F75" s="233" t="s">
        <v>307</v>
      </c>
      <c r="G75" s="232" t="s">
        <v>73</v>
      </c>
      <c r="H75" s="232" t="s">
        <v>181</v>
      </c>
      <c r="I75" s="232" t="s">
        <v>49</v>
      </c>
      <c r="J75" s="232" t="s">
        <v>87</v>
      </c>
      <c r="K75" s="232">
        <v>0</v>
      </c>
      <c r="L75" s="232">
        <v>0</v>
      </c>
      <c r="M75" s="232"/>
      <c r="N75" s="232" t="s">
        <v>52</v>
      </c>
      <c r="O75" s="232">
        <v>20.399999999999999</v>
      </c>
      <c r="P75" s="232">
        <v>7.4</v>
      </c>
      <c r="Q75" s="232" t="s">
        <v>53</v>
      </c>
      <c r="R75" s="232">
        <f>O75</f>
        <v>20.399999999999999</v>
      </c>
      <c r="S75" s="232">
        <f>P75</f>
        <v>7.4</v>
      </c>
      <c r="T75" s="232">
        <v>31.4</v>
      </c>
      <c r="U75" s="232">
        <v>6.7</v>
      </c>
      <c r="V75" s="232" t="s">
        <v>308</v>
      </c>
      <c r="W75" s="232">
        <f>(T75/1000)/0.05</f>
        <v>0.62799999999999989</v>
      </c>
      <c r="X75" s="232">
        <f>(U75/1000)/0.05</f>
        <v>0.13400000000000001</v>
      </c>
      <c r="Y75" s="232">
        <f>W75/R75</f>
        <v>3.0784313725490193E-2</v>
      </c>
      <c r="Z75" s="232" t="s">
        <v>55</v>
      </c>
      <c r="AA75" s="232">
        <v>25</v>
      </c>
      <c r="AB75" s="232" t="s">
        <v>56</v>
      </c>
      <c r="AC75" s="232">
        <v>6</v>
      </c>
      <c r="AD75" s="232" t="s">
        <v>706</v>
      </c>
      <c r="AE75" s="232" t="s">
        <v>55</v>
      </c>
      <c r="AF75" s="232" t="s">
        <v>58</v>
      </c>
      <c r="AG75" s="232" t="s">
        <v>58</v>
      </c>
      <c r="AH75" s="232" t="s">
        <v>76</v>
      </c>
      <c r="AI75" s="232" t="s">
        <v>58</v>
      </c>
      <c r="AJ75" s="232" t="s">
        <v>77</v>
      </c>
      <c r="AK75" s="232" t="s">
        <v>209</v>
      </c>
      <c r="AL75" s="232">
        <v>50</v>
      </c>
      <c r="AM75" s="232"/>
      <c r="AN75" s="232">
        <v>64</v>
      </c>
      <c r="AO75" s="232">
        <v>-64</v>
      </c>
      <c r="AP75" s="232" t="s">
        <v>309</v>
      </c>
      <c r="AQ75" s="3" t="s">
        <v>310</v>
      </c>
    </row>
    <row r="76" spans="1:43" x14ac:dyDescent="0.25">
      <c r="A76" s="230" t="s">
        <v>903</v>
      </c>
      <c r="B76" s="232" t="s">
        <v>42</v>
      </c>
      <c r="C76" s="232" t="s">
        <v>69</v>
      </c>
      <c r="D76" s="232" t="s">
        <v>178</v>
      </c>
      <c r="E76" s="232" t="s">
        <v>179</v>
      </c>
      <c r="F76" s="233" t="s">
        <v>311</v>
      </c>
      <c r="G76" s="232" t="s">
        <v>73</v>
      </c>
      <c r="H76" s="232" t="s">
        <v>181</v>
      </c>
      <c r="I76" s="232" t="s">
        <v>49</v>
      </c>
      <c r="J76" s="232" t="s">
        <v>87</v>
      </c>
      <c r="K76" s="232">
        <v>0</v>
      </c>
      <c r="L76" s="232">
        <v>0</v>
      </c>
      <c r="M76" s="232"/>
      <c r="N76" s="232" t="s">
        <v>52</v>
      </c>
      <c r="O76" s="232">
        <v>12.7</v>
      </c>
      <c r="P76" s="232">
        <v>7</v>
      </c>
      <c r="Q76" s="232" t="s">
        <v>53</v>
      </c>
      <c r="R76" s="232">
        <f>O76</f>
        <v>12.7</v>
      </c>
      <c r="S76" s="232">
        <f>P76</f>
        <v>7</v>
      </c>
      <c r="T76" s="232">
        <v>17.399999999999999</v>
      </c>
      <c r="U76" s="232">
        <v>6.4</v>
      </c>
      <c r="V76" s="232" t="s">
        <v>308</v>
      </c>
      <c r="W76" s="232">
        <f>(T76/1000)/0.13</f>
        <v>0.13384615384615384</v>
      </c>
      <c r="X76" s="232">
        <f>(U76/1000)/0.13</f>
        <v>4.9230769230769231E-2</v>
      </c>
      <c r="Y76" s="232">
        <f>W76/R76</f>
        <v>1.0539067231980618E-2</v>
      </c>
      <c r="Z76" s="232" t="s">
        <v>55</v>
      </c>
      <c r="AA76" s="232">
        <v>25</v>
      </c>
      <c r="AB76" s="232" t="s">
        <v>56</v>
      </c>
      <c r="AC76" s="232">
        <v>6</v>
      </c>
      <c r="AD76" s="232" t="s">
        <v>706</v>
      </c>
      <c r="AE76" s="232" t="s">
        <v>55</v>
      </c>
      <c r="AF76" s="232" t="s">
        <v>58</v>
      </c>
      <c r="AG76" s="232" t="s">
        <v>58</v>
      </c>
      <c r="AH76" s="232" t="s">
        <v>76</v>
      </c>
      <c r="AI76" s="232" t="s">
        <v>58</v>
      </c>
      <c r="AJ76" s="232" t="s">
        <v>77</v>
      </c>
      <c r="AK76" s="232" t="s">
        <v>209</v>
      </c>
      <c r="AL76" s="232">
        <v>50</v>
      </c>
      <c r="AM76" s="232"/>
      <c r="AN76" s="232">
        <v>64</v>
      </c>
      <c r="AO76" s="232">
        <v>-64</v>
      </c>
      <c r="AP76" s="232" t="s">
        <v>309</v>
      </c>
      <c r="AQ76" s="3" t="s">
        <v>310</v>
      </c>
    </row>
    <row r="77" spans="1:43" x14ac:dyDescent="0.25">
      <c r="A77" s="230" t="s">
        <v>903</v>
      </c>
      <c r="B77" s="232" t="s">
        <v>80</v>
      </c>
      <c r="C77" s="232" t="s">
        <v>93</v>
      </c>
      <c r="D77" s="232" t="s">
        <v>103</v>
      </c>
      <c r="E77" s="232" t="s">
        <v>312</v>
      </c>
      <c r="F77" s="233" t="s">
        <v>313</v>
      </c>
      <c r="G77" s="232" t="s">
        <v>97</v>
      </c>
      <c r="H77" s="232" t="s">
        <v>48</v>
      </c>
      <c r="I77" s="232" t="s">
        <v>700</v>
      </c>
      <c r="J77" s="232" t="s">
        <v>203</v>
      </c>
      <c r="K77" s="232">
        <v>12</v>
      </c>
      <c r="L77" s="232">
        <v>12</v>
      </c>
      <c r="M77" s="232"/>
      <c r="N77" s="232" t="s">
        <v>52</v>
      </c>
      <c r="O77" s="232">
        <v>14.23</v>
      </c>
      <c r="P77" s="232">
        <v>4.6500000000000004</v>
      </c>
      <c r="Q77" s="232" t="s">
        <v>53</v>
      </c>
      <c r="R77" s="232">
        <v>14.23</v>
      </c>
      <c r="S77" s="232">
        <v>4.6500000000000004</v>
      </c>
      <c r="T77" s="232">
        <v>22.15</v>
      </c>
      <c r="U77" s="232">
        <v>5.37</v>
      </c>
      <c r="V77" s="232" t="s">
        <v>54</v>
      </c>
      <c r="W77" s="232">
        <v>22.15</v>
      </c>
      <c r="X77" s="232">
        <v>5.37</v>
      </c>
      <c r="Y77" s="232">
        <f>T77/O77</f>
        <v>1.5565706254392129</v>
      </c>
      <c r="Z77" s="232" t="s">
        <v>55</v>
      </c>
      <c r="AA77" s="232">
        <v>64</v>
      </c>
      <c r="AB77" s="232" t="s">
        <v>56</v>
      </c>
      <c r="AC77" s="232">
        <v>7</v>
      </c>
      <c r="AD77" s="232" t="s">
        <v>707</v>
      </c>
      <c r="AE77" s="232" t="s">
        <v>609</v>
      </c>
      <c r="AF77" s="232" t="s">
        <v>58</v>
      </c>
      <c r="AG77" s="232" t="s">
        <v>58</v>
      </c>
      <c r="AH77" s="232" t="s">
        <v>59</v>
      </c>
      <c r="AI77" s="232" t="s">
        <v>58</v>
      </c>
      <c r="AJ77" s="232" t="s">
        <v>77</v>
      </c>
      <c r="AK77" s="232" t="s">
        <v>59</v>
      </c>
      <c r="AL77" s="232">
        <v>300</v>
      </c>
      <c r="AM77" s="232"/>
      <c r="AN77" s="232">
        <v>-45</v>
      </c>
      <c r="AO77" s="232">
        <v>170</v>
      </c>
      <c r="AP77" s="235" t="s">
        <v>314</v>
      </c>
      <c r="AQ77" s="3" t="s">
        <v>315</v>
      </c>
    </row>
    <row r="78" spans="1:43" x14ac:dyDescent="0.25">
      <c r="A78" s="230" t="s">
        <v>903</v>
      </c>
      <c r="B78" s="232" t="s">
        <v>80</v>
      </c>
      <c r="C78" s="232" t="s">
        <v>93</v>
      </c>
      <c r="D78" s="232" t="s">
        <v>103</v>
      </c>
      <c r="E78" s="232" t="s">
        <v>312</v>
      </c>
      <c r="F78" s="233" t="s">
        <v>313</v>
      </c>
      <c r="G78" s="232" t="s">
        <v>97</v>
      </c>
      <c r="H78" s="232" t="s">
        <v>48</v>
      </c>
      <c r="I78" s="232" t="s">
        <v>700</v>
      </c>
      <c r="J78" s="232" t="s">
        <v>207</v>
      </c>
      <c r="K78" s="232">
        <v>12</v>
      </c>
      <c r="L78" s="232">
        <v>12</v>
      </c>
      <c r="M78" s="232"/>
      <c r="N78" s="232" t="s">
        <v>52</v>
      </c>
      <c r="O78" s="232">
        <v>10.42</v>
      </c>
      <c r="P78" s="232">
        <v>2.68</v>
      </c>
      <c r="Q78" s="232" t="s">
        <v>53</v>
      </c>
      <c r="R78" s="232">
        <v>10.42</v>
      </c>
      <c r="S78" s="232">
        <v>2.68</v>
      </c>
      <c r="T78" s="232">
        <v>38.229999999999997</v>
      </c>
      <c r="U78" s="232">
        <v>6.2</v>
      </c>
      <c r="V78" s="232" t="s">
        <v>54</v>
      </c>
      <c r="W78" s="232">
        <v>38.229999999999997</v>
      </c>
      <c r="X78" s="232">
        <v>6.2</v>
      </c>
      <c r="Y78" s="232">
        <f>T78/O78</f>
        <v>3.6689059500959691</v>
      </c>
      <c r="Z78" s="232" t="s">
        <v>55</v>
      </c>
      <c r="AA78" s="232">
        <v>64</v>
      </c>
      <c r="AB78" s="232" t="s">
        <v>56</v>
      </c>
      <c r="AC78" s="232">
        <v>7</v>
      </c>
      <c r="AD78" s="232" t="s">
        <v>707</v>
      </c>
      <c r="AE78" s="232" t="s">
        <v>609</v>
      </c>
      <c r="AF78" s="232" t="s">
        <v>58</v>
      </c>
      <c r="AG78" s="232" t="s">
        <v>58</v>
      </c>
      <c r="AH78" s="232" t="s">
        <v>59</v>
      </c>
      <c r="AI78" s="232" t="s">
        <v>58</v>
      </c>
      <c r="AJ78" s="232" t="s">
        <v>77</v>
      </c>
      <c r="AK78" s="232" t="s">
        <v>59</v>
      </c>
      <c r="AL78" s="232">
        <v>300</v>
      </c>
      <c r="AM78" s="232"/>
      <c r="AN78" s="232">
        <v>-45</v>
      </c>
      <c r="AO78" s="232">
        <v>170</v>
      </c>
      <c r="AP78" s="235" t="s">
        <v>314</v>
      </c>
      <c r="AQ78" s="3" t="s">
        <v>315</v>
      </c>
    </row>
    <row r="79" spans="1:43" x14ac:dyDescent="0.25">
      <c r="A79" s="230" t="s">
        <v>903</v>
      </c>
      <c r="B79" s="232" t="s">
        <v>80</v>
      </c>
      <c r="C79" s="232" t="s">
        <v>93</v>
      </c>
      <c r="D79" s="232" t="s">
        <v>103</v>
      </c>
      <c r="E79" s="232" t="s">
        <v>312</v>
      </c>
      <c r="F79" s="233" t="s">
        <v>313</v>
      </c>
      <c r="G79" s="232" t="s">
        <v>97</v>
      </c>
      <c r="H79" s="232" t="s">
        <v>48</v>
      </c>
      <c r="I79" s="232" t="s">
        <v>700</v>
      </c>
      <c r="J79" s="232" t="s">
        <v>207</v>
      </c>
      <c r="K79" s="232">
        <v>12</v>
      </c>
      <c r="L79" s="232">
        <v>12</v>
      </c>
      <c r="M79" s="232"/>
      <c r="N79" s="232" t="s">
        <v>52</v>
      </c>
      <c r="O79" s="232">
        <v>18.170000000000002</v>
      </c>
      <c r="P79" s="232">
        <v>8.25</v>
      </c>
      <c r="Q79" s="232" t="s">
        <v>53</v>
      </c>
      <c r="R79" s="232">
        <v>18.170000000000002</v>
      </c>
      <c r="S79" s="232">
        <v>8.25</v>
      </c>
      <c r="T79" s="232">
        <v>39.14</v>
      </c>
      <c r="U79" s="232">
        <v>6.3</v>
      </c>
      <c r="V79" s="232" t="s">
        <v>54</v>
      </c>
      <c r="W79" s="232">
        <v>39.14</v>
      </c>
      <c r="X79" s="232">
        <v>6.3</v>
      </c>
      <c r="Y79" s="232">
        <f>T79/O79</f>
        <v>2.1541001651073195</v>
      </c>
      <c r="Z79" s="232" t="s">
        <v>55</v>
      </c>
      <c r="AA79" s="232">
        <v>64</v>
      </c>
      <c r="AB79" s="232" t="s">
        <v>56</v>
      </c>
      <c r="AC79" s="232">
        <v>7</v>
      </c>
      <c r="AD79" s="232" t="s">
        <v>707</v>
      </c>
      <c r="AE79" s="232" t="s">
        <v>609</v>
      </c>
      <c r="AF79" s="232" t="s">
        <v>60</v>
      </c>
      <c r="AG79" s="232" t="s">
        <v>675</v>
      </c>
      <c r="AH79" s="232" t="s">
        <v>174</v>
      </c>
      <c r="AI79" s="232" t="s">
        <v>58</v>
      </c>
      <c r="AJ79" s="232" t="s">
        <v>77</v>
      </c>
      <c r="AK79" s="232" t="s">
        <v>59</v>
      </c>
      <c r="AL79" s="232">
        <v>300</v>
      </c>
      <c r="AM79" s="232"/>
      <c r="AN79" s="232">
        <v>-45</v>
      </c>
      <c r="AO79" s="232">
        <v>170</v>
      </c>
      <c r="AP79" s="235" t="s">
        <v>314</v>
      </c>
      <c r="AQ79" s="3" t="s">
        <v>315</v>
      </c>
    </row>
    <row r="80" spans="1:43" x14ac:dyDescent="0.25">
      <c r="A80" s="230" t="s">
        <v>903</v>
      </c>
      <c r="B80" s="232" t="s">
        <v>80</v>
      </c>
      <c r="C80" s="232" t="s">
        <v>93</v>
      </c>
      <c r="D80" s="232" t="s">
        <v>103</v>
      </c>
      <c r="E80" s="232" t="s">
        <v>312</v>
      </c>
      <c r="F80" s="233" t="s">
        <v>313</v>
      </c>
      <c r="G80" s="232" t="s">
        <v>97</v>
      </c>
      <c r="H80" s="232" t="s">
        <v>48</v>
      </c>
      <c r="I80" s="232" t="s">
        <v>700</v>
      </c>
      <c r="J80" s="232" t="s">
        <v>207</v>
      </c>
      <c r="K80" s="232">
        <v>12</v>
      </c>
      <c r="L80" s="232">
        <v>12</v>
      </c>
      <c r="M80" s="232"/>
      <c r="N80" s="232" t="s">
        <v>52</v>
      </c>
      <c r="O80" s="232">
        <v>18.36</v>
      </c>
      <c r="P80" s="232">
        <v>4.53</v>
      </c>
      <c r="Q80" s="232" t="s">
        <v>53</v>
      </c>
      <c r="R80" s="232">
        <v>18.36</v>
      </c>
      <c r="S80" s="232">
        <v>4.53</v>
      </c>
      <c r="T80" s="232">
        <v>42.38</v>
      </c>
      <c r="U80" s="232">
        <v>4.2</v>
      </c>
      <c r="V80" s="232" t="s">
        <v>54</v>
      </c>
      <c r="W80" s="232">
        <v>42.38</v>
      </c>
      <c r="X80" s="232">
        <v>4.2</v>
      </c>
      <c r="Y80" s="232">
        <f>T80/O80</f>
        <v>2.3082788671023966</v>
      </c>
      <c r="Z80" s="232" t="s">
        <v>55</v>
      </c>
      <c r="AA80" s="232">
        <v>64</v>
      </c>
      <c r="AB80" s="232" t="s">
        <v>56</v>
      </c>
      <c r="AC80" s="232">
        <v>7</v>
      </c>
      <c r="AD80" s="232" t="s">
        <v>707</v>
      </c>
      <c r="AE80" s="232" t="s">
        <v>609</v>
      </c>
      <c r="AF80" s="232" t="s">
        <v>58</v>
      </c>
      <c r="AG80" s="232" t="s">
        <v>58</v>
      </c>
      <c r="AH80" s="232" t="s">
        <v>59</v>
      </c>
      <c r="AI80" s="232" t="s">
        <v>58</v>
      </c>
      <c r="AJ80" s="232" t="s">
        <v>77</v>
      </c>
      <c r="AK80" s="232" t="s">
        <v>59</v>
      </c>
      <c r="AL80" s="232">
        <v>300</v>
      </c>
      <c r="AM80" s="232"/>
      <c r="AN80" s="232">
        <v>-45</v>
      </c>
      <c r="AO80" s="232">
        <v>170</v>
      </c>
      <c r="AP80" s="235" t="s">
        <v>314</v>
      </c>
      <c r="AQ80" s="3" t="s">
        <v>315</v>
      </c>
    </row>
    <row r="81" spans="1:43" x14ac:dyDescent="0.25">
      <c r="A81" s="230" t="s">
        <v>903</v>
      </c>
      <c r="B81" s="232" t="s">
        <v>80</v>
      </c>
      <c r="C81" s="232" t="s">
        <v>93</v>
      </c>
      <c r="D81" s="232" t="s">
        <v>103</v>
      </c>
      <c r="E81" s="232" t="s">
        <v>312</v>
      </c>
      <c r="F81" s="233" t="s">
        <v>313</v>
      </c>
      <c r="G81" s="232" t="s">
        <v>97</v>
      </c>
      <c r="H81" s="232" t="s">
        <v>48</v>
      </c>
      <c r="I81" s="232" t="s">
        <v>700</v>
      </c>
      <c r="J81" s="232" t="s">
        <v>207</v>
      </c>
      <c r="K81" s="232">
        <v>12</v>
      </c>
      <c r="L81" s="232">
        <v>12</v>
      </c>
      <c r="M81" s="232"/>
      <c r="N81" s="232" t="s">
        <v>52</v>
      </c>
      <c r="O81" s="232">
        <v>34.880000000000003</v>
      </c>
      <c r="P81" s="232">
        <v>12.63</v>
      </c>
      <c r="Q81" s="232" t="s">
        <v>53</v>
      </c>
      <c r="R81" s="232">
        <v>34.880000000000003</v>
      </c>
      <c r="S81" s="232">
        <v>12.63</v>
      </c>
      <c r="T81" s="232">
        <v>48.59</v>
      </c>
      <c r="U81" s="232">
        <v>9.0500000000000007</v>
      </c>
      <c r="V81" s="232" t="s">
        <v>54</v>
      </c>
      <c r="W81" s="232">
        <v>48.59</v>
      </c>
      <c r="X81" s="232">
        <v>9.0500000000000007</v>
      </c>
      <c r="Y81" s="232">
        <f>T81/O81</f>
        <v>1.3930619266055047</v>
      </c>
      <c r="Z81" s="232" t="s">
        <v>55</v>
      </c>
      <c r="AA81" s="232">
        <v>64</v>
      </c>
      <c r="AB81" s="232" t="s">
        <v>56</v>
      </c>
      <c r="AC81" s="232">
        <v>7</v>
      </c>
      <c r="AD81" s="232" t="s">
        <v>707</v>
      </c>
      <c r="AE81" s="232" t="s">
        <v>609</v>
      </c>
      <c r="AF81" s="232" t="s">
        <v>60</v>
      </c>
      <c r="AG81" s="232" t="s">
        <v>675</v>
      </c>
      <c r="AH81" s="232" t="s">
        <v>174</v>
      </c>
      <c r="AI81" s="232" t="s">
        <v>58</v>
      </c>
      <c r="AJ81" s="232" t="s">
        <v>77</v>
      </c>
      <c r="AK81" s="232" t="s">
        <v>59</v>
      </c>
      <c r="AL81" s="232">
        <v>300</v>
      </c>
      <c r="AM81" s="232"/>
      <c r="AN81" s="232">
        <v>-45</v>
      </c>
      <c r="AO81" s="232">
        <v>170</v>
      </c>
      <c r="AP81" s="235" t="s">
        <v>314</v>
      </c>
      <c r="AQ81" s="3" t="s">
        <v>315</v>
      </c>
    </row>
    <row r="82" spans="1:43" x14ac:dyDescent="0.25">
      <c r="A82" s="230" t="s">
        <v>903</v>
      </c>
      <c r="B82" s="232" t="s">
        <v>80</v>
      </c>
      <c r="C82" s="232" t="s">
        <v>93</v>
      </c>
      <c r="D82" s="232" t="s">
        <v>103</v>
      </c>
      <c r="E82" s="232" t="s">
        <v>312</v>
      </c>
      <c r="F82" s="233" t="s">
        <v>313</v>
      </c>
      <c r="G82" s="232" t="s">
        <v>97</v>
      </c>
      <c r="H82" s="232" t="s">
        <v>48</v>
      </c>
      <c r="I82" s="232" t="s">
        <v>700</v>
      </c>
      <c r="J82" s="232" t="s">
        <v>207</v>
      </c>
      <c r="K82" s="232">
        <v>12</v>
      </c>
      <c r="L82" s="232">
        <v>12</v>
      </c>
      <c r="M82" s="232"/>
      <c r="N82" s="232" t="s">
        <v>52</v>
      </c>
      <c r="O82" s="232">
        <v>18.399999999999999</v>
      </c>
      <c r="P82" s="232">
        <v>6.69</v>
      </c>
      <c r="Q82" s="232" t="s">
        <v>53</v>
      </c>
      <c r="R82" s="232">
        <v>18.399999999999999</v>
      </c>
      <c r="S82" s="232">
        <v>6.69</v>
      </c>
      <c r="T82" s="232">
        <v>59.96</v>
      </c>
      <c r="U82" s="232">
        <v>10.98</v>
      </c>
      <c r="V82" s="232" t="s">
        <v>54</v>
      </c>
      <c r="W82" s="232">
        <v>59.96</v>
      </c>
      <c r="X82" s="232">
        <v>10.98</v>
      </c>
      <c r="Y82" s="232">
        <f>T82/O82</f>
        <v>3.2586956521739134</v>
      </c>
      <c r="Z82" s="232" t="s">
        <v>55</v>
      </c>
      <c r="AA82" s="232">
        <v>64</v>
      </c>
      <c r="AB82" s="232" t="s">
        <v>56</v>
      </c>
      <c r="AC82" s="232">
        <v>7</v>
      </c>
      <c r="AD82" s="232" t="s">
        <v>707</v>
      </c>
      <c r="AE82" s="232" t="s">
        <v>609</v>
      </c>
      <c r="AF82" s="232" t="s">
        <v>58</v>
      </c>
      <c r="AG82" s="232" t="s">
        <v>58</v>
      </c>
      <c r="AH82" s="232" t="s">
        <v>59</v>
      </c>
      <c r="AI82" s="232" t="s">
        <v>58</v>
      </c>
      <c r="AJ82" s="232" t="s">
        <v>77</v>
      </c>
      <c r="AK82" s="232" t="s">
        <v>59</v>
      </c>
      <c r="AL82" s="232">
        <v>300</v>
      </c>
      <c r="AM82" s="232"/>
      <c r="AN82" s="232">
        <v>-45</v>
      </c>
      <c r="AO82" s="232">
        <v>170</v>
      </c>
      <c r="AP82" s="235" t="s">
        <v>314</v>
      </c>
      <c r="AQ82" s="3" t="s">
        <v>315</v>
      </c>
    </row>
    <row r="83" spans="1:43" x14ac:dyDescent="0.25">
      <c r="A83" s="230" t="s">
        <v>903</v>
      </c>
      <c r="B83" s="232" t="s">
        <v>80</v>
      </c>
      <c r="C83" s="232" t="s">
        <v>93</v>
      </c>
      <c r="D83" s="232" t="s">
        <v>103</v>
      </c>
      <c r="E83" s="232" t="s">
        <v>312</v>
      </c>
      <c r="F83" s="233" t="s">
        <v>313</v>
      </c>
      <c r="G83" s="232" t="s">
        <v>97</v>
      </c>
      <c r="H83" s="232" t="s">
        <v>48</v>
      </c>
      <c r="I83" s="232" t="s">
        <v>700</v>
      </c>
      <c r="J83" s="232" t="s">
        <v>203</v>
      </c>
      <c r="K83" s="232">
        <v>12</v>
      </c>
      <c r="L83" s="232">
        <v>12</v>
      </c>
      <c r="M83" s="232"/>
      <c r="N83" s="232" t="s">
        <v>52</v>
      </c>
      <c r="O83" s="232">
        <v>33.42</v>
      </c>
      <c r="P83" s="232">
        <v>18.920000000000002</v>
      </c>
      <c r="Q83" s="232" t="s">
        <v>53</v>
      </c>
      <c r="R83" s="232">
        <v>33.42</v>
      </c>
      <c r="S83" s="232">
        <v>18.920000000000002</v>
      </c>
      <c r="T83" s="232">
        <v>60.07</v>
      </c>
      <c r="U83" s="232">
        <v>24.58</v>
      </c>
      <c r="V83" s="232" t="s">
        <v>54</v>
      </c>
      <c r="W83" s="232">
        <v>60.07</v>
      </c>
      <c r="X83" s="232">
        <v>24.58</v>
      </c>
      <c r="Y83" s="232">
        <f>T83/O83</f>
        <v>1.7974266906044285</v>
      </c>
      <c r="Z83" s="232" t="s">
        <v>55</v>
      </c>
      <c r="AA83" s="232">
        <v>64</v>
      </c>
      <c r="AB83" s="232" t="s">
        <v>56</v>
      </c>
      <c r="AC83" s="232">
        <v>7</v>
      </c>
      <c r="AD83" s="232" t="s">
        <v>707</v>
      </c>
      <c r="AE83" s="232" t="s">
        <v>609</v>
      </c>
      <c r="AF83" s="232" t="s">
        <v>58</v>
      </c>
      <c r="AG83" s="232" t="s">
        <v>58</v>
      </c>
      <c r="AH83" s="232" t="s">
        <v>59</v>
      </c>
      <c r="AI83" s="232" t="s">
        <v>58</v>
      </c>
      <c r="AJ83" s="232" t="s">
        <v>77</v>
      </c>
      <c r="AK83" s="232" t="s">
        <v>59</v>
      </c>
      <c r="AL83" s="232">
        <v>300</v>
      </c>
      <c r="AM83" s="232"/>
      <c r="AN83" s="232">
        <v>-45</v>
      </c>
      <c r="AO83" s="232">
        <v>170</v>
      </c>
      <c r="AP83" s="235" t="s">
        <v>314</v>
      </c>
      <c r="AQ83" s="3" t="s">
        <v>315</v>
      </c>
    </row>
    <row r="84" spans="1:43" x14ac:dyDescent="0.25">
      <c r="A84" s="230" t="s">
        <v>903</v>
      </c>
      <c r="B84" s="232" t="s">
        <v>80</v>
      </c>
      <c r="C84" s="232" t="s">
        <v>93</v>
      </c>
      <c r="D84" s="232" t="s">
        <v>103</v>
      </c>
      <c r="E84" s="232" t="s">
        <v>312</v>
      </c>
      <c r="F84" s="233" t="s">
        <v>313</v>
      </c>
      <c r="G84" s="232" t="s">
        <v>97</v>
      </c>
      <c r="H84" s="232" t="s">
        <v>48</v>
      </c>
      <c r="I84" s="232" t="s">
        <v>700</v>
      </c>
      <c r="J84" s="232" t="s">
        <v>207</v>
      </c>
      <c r="K84" s="232">
        <v>12</v>
      </c>
      <c r="L84" s="232">
        <v>12</v>
      </c>
      <c r="M84" s="232"/>
      <c r="N84" s="232" t="s">
        <v>52</v>
      </c>
      <c r="O84" s="232">
        <v>45.24</v>
      </c>
      <c r="P84" s="232">
        <v>19.29</v>
      </c>
      <c r="Q84" s="232" t="s">
        <v>53</v>
      </c>
      <c r="R84" s="232">
        <v>45.24</v>
      </c>
      <c r="S84" s="232">
        <v>19.29</v>
      </c>
      <c r="T84" s="232">
        <v>79.34</v>
      </c>
      <c r="U84" s="232">
        <v>15.96</v>
      </c>
      <c r="V84" s="232" t="s">
        <v>54</v>
      </c>
      <c r="W84" s="232">
        <v>79.34</v>
      </c>
      <c r="X84" s="232">
        <v>15.96</v>
      </c>
      <c r="Y84" s="232">
        <f>T84/O84</f>
        <v>1.7537577365163572</v>
      </c>
      <c r="Z84" s="232" t="s">
        <v>55</v>
      </c>
      <c r="AA84" s="232">
        <v>64</v>
      </c>
      <c r="AB84" s="232" t="s">
        <v>56</v>
      </c>
      <c r="AC84" s="232">
        <v>7</v>
      </c>
      <c r="AD84" s="232" t="s">
        <v>707</v>
      </c>
      <c r="AE84" s="232" t="s">
        <v>609</v>
      </c>
      <c r="AF84" s="232" t="s">
        <v>60</v>
      </c>
      <c r="AG84" s="232" t="s">
        <v>675</v>
      </c>
      <c r="AH84" s="232" t="s">
        <v>174</v>
      </c>
      <c r="AI84" s="232" t="s">
        <v>58</v>
      </c>
      <c r="AJ84" s="232" t="s">
        <v>77</v>
      </c>
      <c r="AK84" s="232" t="s">
        <v>59</v>
      </c>
      <c r="AL84" s="232">
        <v>300</v>
      </c>
      <c r="AM84" s="232"/>
      <c r="AN84" s="232">
        <v>-45</v>
      </c>
      <c r="AO84" s="232">
        <v>170</v>
      </c>
      <c r="AP84" s="235" t="s">
        <v>314</v>
      </c>
      <c r="AQ84" s="3" t="s">
        <v>315</v>
      </c>
    </row>
    <row r="85" spans="1:43" x14ac:dyDescent="0.25">
      <c r="A85" s="230" t="s">
        <v>903</v>
      </c>
      <c r="B85" s="232" t="s">
        <v>80</v>
      </c>
      <c r="C85" s="232" t="s">
        <v>93</v>
      </c>
      <c r="D85" s="232" t="s">
        <v>103</v>
      </c>
      <c r="E85" s="232" t="s">
        <v>312</v>
      </c>
      <c r="F85" s="233" t="s">
        <v>313</v>
      </c>
      <c r="G85" s="232" t="s">
        <v>97</v>
      </c>
      <c r="H85" s="232" t="s">
        <v>48</v>
      </c>
      <c r="I85" s="232" t="s">
        <v>700</v>
      </c>
      <c r="J85" s="232" t="s">
        <v>207</v>
      </c>
      <c r="K85" s="232">
        <v>12</v>
      </c>
      <c r="L85" s="232">
        <v>12</v>
      </c>
      <c r="M85" s="232"/>
      <c r="N85" s="232" t="s">
        <v>242</v>
      </c>
      <c r="O85" s="232" t="s">
        <v>55</v>
      </c>
      <c r="P85" s="232" t="s">
        <v>55</v>
      </c>
      <c r="Q85" s="232" t="s">
        <v>55</v>
      </c>
      <c r="R85" s="232" t="s">
        <v>55</v>
      </c>
      <c r="S85" s="232" t="s">
        <v>55</v>
      </c>
      <c r="T85" s="232" t="s">
        <v>55</v>
      </c>
      <c r="U85" s="232" t="s">
        <v>55</v>
      </c>
      <c r="V85" s="232" t="s">
        <v>55</v>
      </c>
      <c r="W85" s="232" t="s">
        <v>55</v>
      </c>
      <c r="X85" s="232" t="s">
        <v>55</v>
      </c>
      <c r="Y85" s="232" t="s">
        <v>55</v>
      </c>
      <c r="Z85" s="232" t="s">
        <v>55</v>
      </c>
      <c r="AA85" s="232">
        <v>64</v>
      </c>
      <c r="AB85" s="232" t="s">
        <v>56</v>
      </c>
      <c r="AC85" s="232">
        <v>7</v>
      </c>
      <c r="AD85" s="232" t="s">
        <v>707</v>
      </c>
      <c r="AE85" s="232" t="s">
        <v>609</v>
      </c>
      <c r="AF85" s="232" t="s">
        <v>58</v>
      </c>
      <c r="AG85" s="232" t="s">
        <v>58</v>
      </c>
      <c r="AH85" s="232" t="s">
        <v>59</v>
      </c>
      <c r="AI85" s="232" t="s">
        <v>58</v>
      </c>
      <c r="AJ85" s="232" t="s">
        <v>77</v>
      </c>
      <c r="AK85" s="232" t="s">
        <v>59</v>
      </c>
      <c r="AL85" s="232">
        <v>300</v>
      </c>
      <c r="AM85" s="232"/>
      <c r="AN85" s="232">
        <v>-45</v>
      </c>
      <c r="AO85" s="232">
        <v>170</v>
      </c>
      <c r="AP85" s="235" t="s">
        <v>314</v>
      </c>
      <c r="AQ85" s="3" t="s">
        <v>315</v>
      </c>
    </row>
    <row r="86" spans="1:43" x14ac:dyDescent="0.25">
      <c r="A86" s="230" t="s">
        <v>903</v>
      </c>
      <c r="B86" s="232" t="s">
        <v>80</v>
      </c>
      <c r="C86" s="232" t="s">
        <v>93</v>
      </c>
      <c r="D86" s="232" t="s">
        <v>103</v>
      </c>
      <c r="E86" s="232" t="s">
        <v>312</v>
      </c>
      <c r="F86" s="233" t="s">
        <v>313</v>
      </c>
      <c r="G86" s="232" t="s">
        <v>97</v>
      </c>
      <c r="H86" s="232" t="s">
        <v>48</v>
      </c>
      <c r="I86" s="232" t="s">
        <v>700</v>
      </c>
      <c r="J86" s="232" t="s">
        <v>207</v>
      </c>
      <c r="K86" s="232">
        <v>12</v>
      </c>
      <c r="L86" s="232">
        <v>12</v>
      </c>
      <c r="M86" s="232"/>
      <c r="N86" s="232" t="s">
        <v>242</v>
      </c>
      <c r="O86" s="232" t="s">
        <v>55</v>
      </c>
      <c r="P86" s="232" t="s">
        <v>55</v>
      </c>
      <c r="Q86" s="232" t="s">
        <v>55</v>
      </c>
      <c r="R86" s="232" t="s">
        <v>55</v>
      </c>
      <c r="S86" s="232" t="s">
        <v>55</v>
      </c>
      <c r="T86" s="232" t="s">
        <v>55</v>
      </c>
      <c r="U86" s="232" t="s">
        <v>55</v>
      </c>
      <c r="V86" s="232" t="s">
        <v>55</v>
      </c>
      <c r="W86" s="232" t="s">
        <v>55</v>
      </c>
      <c r="X86" s="232" t="s">
        <v>55</v>
      </c>
      <c r="Y86" s="232" t="s">
        <v>55</v>
      </c>
      <c r="Z86" s="232" t="s">
        <v>55</v>
      </c>
      <c r="AA86" s="232">
        <v>64</v>
      </c>
      <c r="AB86" s="232" t="s">
        <v>56</v>
      </c>
      <c r="AC86" s="232">
        <v>7</v>
      </c>
      <c r="AD86" s="232" t="s">
        <v>707</v>
      </c>
      <c r="AE86" s="232" t="s">
        <v>609</v>
      </c>
      <c r="AF86" s="232" t="s">
        <v>60</v>
      </c>
      <c r="AG86" s="232" t="s">
        <v>675</v>
      </c>
      <c r="AH86" s="232" t="s">
        <v>174</v>
      </c>
      <c r="AI86" s="232" t="s">
        <v>58</v>
      </c>
      <c r="AJ86" s="232" t="s">
        <v>77</v>
      </c>
      <c r="AK86" s="232" t="s">
        <v>59</v>
      </c>
      <c r="AL86" s="232">
        <v>300</v>
      </c>
      <c r="AM86" s="232"/>
      <c r="AN86" s="232">
        <v>-45</v>
      </c>
      <c r="AO86" s="232">
        <v>170</v>
      </c>
      <c r="AP86" s="235" t="s">
        <v>314</v>
      </c>
      <c r="AQ86" s="3" t="s">
        <v>315</v>
      </c>
    </row>
    <row r="87" spans="1:43" x14ac:dyDescent="0.25">
      <c r="A87" s="230" t="s">
        <v>903</v>
      </c>
      <c r="B87" s="232" t="s">
        <v>80</v>
      </c>
      <c r="C87" s="232" t="s">
        <v>93</v>
      </c>
      <c r="D87" s="232" t="s">
        <v>103</v>
      </c>
      <c r="E87" s="232" t="s">
        <v>312</v>
      </c>
      <c r="F87" s="233" t="s">
        <v>313</v>
      </c>
      <c r="G87" s="232" t="s">
        <v>97</v>
      </c>
      <c r="H87" s="232" t="s">
        <v>48</v>
      </c>
      <c r="I87" s="232" t="s">
        <v>700</v>
      </c>
      <c r="J87" s="232" t="s">
        <v>207</v>
      </c>
      <c r="K87" s="232">
        <v>12</v>
      </c>
      <c r="L87" s="232">
        <v>12</v>
      </c>
      <c r="M87" s="232"/>
      <c r="N87" s="232" t="s">
        <v>242</v>
      </c>
      <c r="O87" s="232" t="s">
        <v>55</v>
      </c>
      <c r="P87" s="232" t="s">
        <v>55</v>
      </c>
      <c r="Q87" s="232" t="s">
        <v>55</v>
      </c>
      <c r="R87" s="232" t="s">
        <v>55</v>
      </c>
      <c r="S87" s="232" t="s">
        <v>55</v>
      </c>
      <c r="T87" s="232" t="s">
        <v>55</v>
      </c>
      <c r="U87" s="232" t="s">
        <v>55</v>
      </c>
      <c r="V87" s="232" t="s">
        <v>55</v>
      </c>
      <c r="W87" s="232" t="s">
        <v>55</v>
      </c>
      <c r="X87" s="232" t="s">
        <v>55</v>
      </c>
      <c r="Y87" s="232" t="s">
        <v>55</v>
      </c>
      <c r="Z87" s="232" t="s">
        <v>55</v>
      </c>
      <c r="AA87" s="232">
        <v>64</v>
      </c>
      <c r="AB87" s="232" t="s">
        <v>56</v>
      </c>
      <c r="AC87" s="232">
        <v>7</v>
      </c>
      <c r="AD87" s="232" t="s">
        <v>707</v>
      </c>
      <c r="AE87" s="232" t="s">
        <v>609</v>
      </c>
      <c r="AF87" s="232" t="s">
        <v>60</v>
      </c>
      <c r="AG87" s="232" t="s">
        <v>675</v>
      </c>
      <c r="AH87" s="232" t="s">
        <v>174</v>
      </c>
      <c r="AI87" s="232" t="s">
        <v>58</v>
      </c>
      <c r="AJ87" s="232" t="s">
        <v>77</v>
      </c>
      <c r="AK87" s="232" t="s">
        <v>59</v>
      </c>
      <c r="AL87" s="232">
        <v>300</v>
      </c>
      <c r="AM87" s="232"/>
      <c r="AN87" s="232">
        <v>-45</v>
      </c>
      <c r="AO87" s="232">
        <v>170</v>
      </c>
      <c r="AP87" s="235" t="s">
        <v>314</v>
      </c>
      <c r="AQ87" s="3" t="s">
        <v>315</v>
      </c>
    </row>
    <row r="88" spans="1:43" x14ac:dyDescent="0.25">
      <c r="A88" s="230" t="s">
        <v>903</v>
      </c>
      <c r="B88" s="232" t="s">
        <v>80</v>
      </c>
      <c r="C88" s="232" t="s">
        <v>93</v>
      </c>
      <c r="D88" s="232" t="s">
        <v>103</v>
      </c>
      <c r="E88" s="232" t="s">
        <v>312</v>
      </c>
      <c r="F88" s="233" t="s">
        <v>313</v>
      </c>
      <c r="G88" s="232" t="s">
        <v>97</v>
      </c>
      <c r="H88" s="232" t="s">
        <v>48</v>
      </c>
      <c r="I88" s="232" t="s">
        <v>700</v>
      </c>
      <c r="J88" s="232" t="s">
        <v>207</v>
      </c>
      <c r="K88" s="232">
        <v>12</v>
      </c>
      <c r="L88" s="232">
        <v>12</v>
      </c>
      <c r="M88" s="232"/>
      <c r="N88" s="232" t="s">
        <v>242</v>
      </c>
      <c r="O88" s="232" t="s">
        <v>55</v>
      </c>
      <c r="P88" s="232" t="s">
        <v>55</v>
      </c>
      <c r="Q88" s="232" t="s">
        <v>55</v>
      </c>
      <c r="R88" s="232" t="s">
        <v>55</v>
      </c>
      <c r="S88" s="232" t="s">
        <v>55</v>
      </c>
      <c r="T88" s="232" t="s">
        <v>55</v>
      </c>
      <c r="U88" s="232" t="s">
        <v>55</v>
      </c>
      <c r="V88" s="232" t="s">
        <v>55</v>
      </c>
      <c r="W88" s="232" t="s">
        <v>55</v>
      </c>
      <c r="X88" s="232" t="s">
        <v>55</v>
      </c>
      <c r="Y88" s="232" t="s">
        <v>55</v>
      </c>
      <c r="Z88" s="232" t="s">
        <v>55</v>
      </c>
      <c r="AA88" s="232">
        <v>64</v>
      </c>
      <c r="AB88" s="232" t="s">
        <v>56</v>
      </c>
      <c r="AC88" s="232">
        <v>7</v>
      </c>
      <c r="AD88" s="232" t="s">
        <v>707</v>
      </c>
      <c r="AE88" s="232" t="s">
        <v>609</v>
      </c>
      <c r="AF88" s="232" t="s">
        <v>60</v>
      </c>
      <c r="AG88" s="232" t="s">
        <v>675</v>
      </c>
      <c r="AH88" s="232" t="s">
        <v>174</v>
      </c>
      <c r="AI88" s="232" t="s">
        <v>58</v>
      </c>
      <c r="AJ88" s="232" t="s">
        <v>77</v>
      </c>
      <c r="AK88" s="232" t="s">
        <v>59</v>
      </c>
      <c r="AL88" s="232">
        <v>300</v>
      </c>
      <c r="AM88" s="232"/>
      <c r="AN88" s="232">
        <v>-45</v>
      </c>
      <c r="AO88" s="232">
        <v>170</v>
      </c>
      <c r="AP88" s="235" t="s">
        <v>314</v>
      </c>
      <c r="AQ88" s="3" t="s">
        <v>315</v>
      </c>
    </row>
    <row r="89" spans="1:43" x14ac:dyDescent="0.25">
      <c r="A89" s="230" t="s">
        <v>903</v>
      </c>
      <c r="B89" s="230" t="s">
        <v>109</v>
      </c>
      <c r="C89" s="230" t="s">
        <v>110</v>
      </c>
      <c r="D89" s="230" t="s">
        <v>111</v>
      </c>
      <c r="E89" s="230" t="s">
        <v>316</v>
      </c>
      <c r="F89" s="236" t="s">
        <v>317</v>
      </c>
      <c r="G89" s="232" t="s">
        <v>108</v>
      </c>
      <c r="H89" s="232" t="s">
        <v>48</v>
      </c>
      <c r="I89" s="232" t="s">
        <v>708</v>
      </c>
      <c r="J89" s="232" t="s">
        <v>709</v>
      </c>
      <c r="K89" s="232">
        <v>25</v>
      </c>
      <c r="L89" s="232">
        <v>25</v>
      </c>
      <c r="M89" s="232"/>
      <c r="N89" s="232" t="s">
        <v>242</v>
      </c>
      <c r="O89" s="232" t="s">
        <v>55</v>
      </c>
      <c r="P89" s="232" t="s">
        <v>55</v>
      </c>
      <c r="Q89" s="232" t="s">
        <v>53</v>
      </c>
      <c r="R89" s="232" t="s">
        <v>55</v>
      </c>
      <c r="S89" s="232" t="s">
        <v>55</v>
      </c>
      <c r="T89" s="232" t="s">
        <v>55</v>
      </c>
      <c r="U89" s="232" t="s">
        <v>55</v>
      </c>
      <c r="V89" s="230" t="s">
        <v>54</v>
      </c>
      <c r="W89" s="232" t="s">
        <v>55</v>
      </c>
      <c r="X89" s="232" t="s">
        <v>55</v>
      </c>
      <c r="Y89" s="232">
        <v>4.4000000000000004</v>
      </c>
      <c r="Z89" s="232" t="s">
        <v>55</v>
      </c>
      <c r="AA89" s="232">
        <v>107</v>
      </c>
      <c r="AB89" s="232" t="s">
        <v>56</v>
      </c>
      <c r="AC89" s="232" t="s">
        <v>55</v>
      </c>
      <c r="AD89" s="232" t="s">
        <v>710</v>
      </c>
      <c r="AE89" s="232" t="s">
        <v>609</v>
      </c>
      <c r="AF89" s="232" t="s">
        <v>60</v>
      </c>
      <c r="AG89" s="232">
        <v>142.79</v>
      </c>
      <c r="AH89" s="232" t="s">
        <v>76</v>
      </c>
      <c r="AI89" s="232" t="s">
        <v>60</v>
      </c>
      <c r="AJ89" s="232">
        <v>35.700000000000003</v>
      </c>
      <c r="AK89" s="232" t="s">
        <v>76</v>
      </c>
      <c r="AL89" s="232">
        <v>250</v>
      </c>
      <c r="AM89" s="232"/>
      <c r="AN89" s="232">
        <v>-32</v>
      </c>
      <c r="AO89" s="232">
        <v>115</v>
      </c>
      <c r="AP89" s="232" t="s">
        <v>321</v>
      </c>
      <c r="AQ89" s="3" t="s">
        <v>908</v>
      </c>
    </row>
    <row r="90" spans="1:43" x14ac:dyDescent="0.25">
      <c r="A90" s="230" t="s">
        <v>903</v>
      </c>
      <c r="B90" s="230" t="s">
        <v>109</v>
      </c>
      <c r="C90" s="230" t="s">
        <v>147</v>
      </c>
      <c r="D90" s="230" t="s">
        <v>151</v>
      </c>
      <c r="E90" s="230" t="s">
        <v>152</v>
      </c>
      <c r="F90" s="236" t="s">
        <v>323</v>
      </c>
      <c r="G90" s="232" t="s">
        <v>85</v>
      </c>
      <c r="H90" s="232" t="s">
        <v>181</v>
      </c>
      <c r="I90" s="232" t="s">
        <v>708</v>
      </c>
      <c r="J90" s="232" t="s">
        <v>709</v>
      </c>
      <c r="K90" s="232">
        <v>25</v>
      </c>
      <c r="L90" s="232">
        <v>25</v>
      </c>
      <c r="M90" s="232"/>
      <c r="N90" s="232" t="s">
        <v>242</v>
      </c>
      <c r="O90" s="232" t="s">
        <v>55</v>
      </c>
      <c r="P90" s="232" t="s">
        <v>55</v>
      </c>
      <c r="Q90" s="232" t="s">
        <v>53</v>
      </c>
      <c r="R90" s="232" t="s">
        <v>55</v>
      </c>
      <c r="S90" s="232" t="s">
        <v>55</v>
      </c>
      <c r="T90" s="232" t="s">
        <v>55</v>
      </c>
      <c r="U90" s="232" t="s">
        <v>55</v>
      </c>
      <c r="V90" s="230" t="s">
        <v>54</v>
      </c>
      <c r="W90" s="232" t="s">
        <v>55</v>
      </c>
      <c r="X90" s="232" t="s">
        <v>55</v>
      </c>
      <c r="Y90" s="232">
        <v>1.73</v>
      </c>
      <c r="Z90" s="232" t="s">
        <v>55</v>
      </c>
      <c r="AA90" s="232">
        <v>107</v>
      </c>
      <c r="AB90" s="232" t="s">
        <v>713</v>
      </c>
      <c r="AC90" s="232" t="s">
        <v>55</v>
      </c>
      <c r="AD90" s="232" t="s">
        <v>710</v>
      </c>
      <c r="AE90" s="232" t="s">
        <v>609</v>
      </c>
      <c r="AF90" s="232" t="s">
        <v>60</v>
      </c>
      <c r="AG90" s="232">
        <v>142.79</v>
      </c>
      <c r="AH90" s="232" t="s">
        <v>76</v>
      </c>
      <c r="AI90" s="232" t="s">
        <v>60</v>
      </c>
      <c r="AJ90" s="232">
        <v>35.700000000000003</v>
      </c>
      <c r="AK90" s="232" t="s">
        <v>76</v>
      </c>
      <c r="AL90" s="232">
        <v>250</v>
      </c>
      <c r="AM90" s="232"/>
      <c r="AN90" s="232">
        <v>-32</v>
      </c>
      <c r="AO90" s="232">
        <v>115</v>
      </c>
      <c r="AP90" s="232" t="s">
        <v>321</v>
      </c>
      <c r="AQ90" s="3" t="s">
        <v>908</v>
      </c>
    </row>
    <row r="91" spans="1:43" x14ac:dyDescent="0.25">
      <c r="A91" s="230" t="s">
        <v>903</v>
      </c>
      <c r="B91" s="232" t="s">
        <v>109</v>
      </c>
      <c r="C91" s="232" t="s">
        <v>147</v>
      </c>
      <c r="D91" s="232" t="s">
        <v>151</v>
      </c>
      <c r="E91" s="232" t="s">
        <v>152</v>
      </c>
      <c r="F91" s="233" t="s">
        <v>325</v>
      </c>
      <c r="G91" s="232" t="s">
        <v>85</v>
      </c>
      <c r="H91" s="232" t="s">
        <v>86</v>
      </c>
      <c r="I91" s="232" t="s">
        <v>49</v>
      </c>
      <c r="J91" s="232" t="s">
        <v>87</v>
      </c>
      <c r="K91" s="232">
        <v>15</v>
      </c>
      <c r="L91" s="232">
        <v>15</v>
      </c>
      <c r="M91" s="232"/>
      <c r="N91" s="232" t="s">
        <v>52</v>
      </c>
      <c r="O91" s="232">
        <v>7.3</v>
      </c>
      <c r="P91" s="232">
        <v>0.5</v>
      </c>
      <c r="Q91" s="232" t="s">
        <v>53</v>
      </c>
      <c r="R91" s="232">
        <f>O91</f>
        <v>7.3</v>
      </c>
      <c r="S91" s="232">
        <f>P91</f>
        <v>0.5</v>
      </c>
      <c r="T91" s="232">
        <v>16.600000000000001</v>
      </c>
      <c r="U91" s="232">
        <v>0.7</v>
      </c>
      <c r="V91" s="232" t="s">
        <v>54</v>
      </c>
      <c r="W91" s="232">
        <f>T91</f>
        <v>16.600000000000001</v>
      </c>
      <c r="X91" s="232">
        <f>U91</f>
        <v>0.7</v>
      </c>
      <c r="Y91" s="232">
        <f>W91/R91</f>
        <v>2.2739726027397262</v>
      </c>
      <c r="Z91" s="232" t="s">
        <v>55</v>
      </c>
      <c r="AA91" s="232">
        <v>40</v>
      </c>
      <c r="AB91" s="232" t="s">
        <v>56</v>
      </c>
      <c r="AC91" s="232">
        <v>10</v>
      </c>
      <c r="AD91" s="232" t="s">
        <v>714</v>
      </c>
      <c r="AE91" s="232" t="s">
        <v>609</v>
      </c>
      <c r="AF91" s="232" t="s">
        <v>58</v>
      </c>
      <c r="AG91" s="232" t="s">
        <v>58</v>
      </c>
      <c r="AH91" s="232" t="s">
        <v>76</v>
      </c>
      <c r="AI91" s="232" t="s">
        <v>60</v>
      </c>
      <c r="AJ91" s="232">
        <v>10</v>
      </c>
      <c r="AK91" s="232" t="s">
        <v>61</v>
      </c>
      <c r="AL91" s="232">
        <v>80</v>
      </c>
      <c r="AM91" s="232"/>
      <c r="AN91" s="232">
        <v>32</v>
      </c>
      <c r="AO91" s="232">
        <v>32</v>
      </c>
      <c r="AP91" s="234" t="s">
        <v>715</v>
      </c>
      <c r="AQ91" s="3" t="s">
        <v>328</v>
      </c>
    </row>
    <row r="92" spans="1:43" x14ac:dyDescent="0.25">
      <c r="A92" s="230" t="s">
        <v>903</v>
      </c>
      <c r="B92" s="232" t="s">
        <v>109</v>
      </c>
      <c r="C92" s="232" t="s">
        <v>147</v>
      </c>
      <c r="D92" s="232" t="s">
        <v>151</v>
      </c>
      <c r="E92" s="232" t="s">
        <v>152</v>
      </c>
      <c r="F92" s="233" t="s">
        <v>331</v>
      </c>
      <c r="G92" s="232" t="s">
        <v>85</v>
      </c>
      <c r="H92" s="232" t="s">
        <v>86</v>
      </c>
      <c r="I92" s="232" t="s">
        <v>49</v>
      </c>
      <c r="J92" s="232" t="s">
        <v>203</v>
      </c>
      <c r="K92" s="232">
        <v>16</v>
      </c>
      <c r="L92" s="232">
        <v>16</v>
      </c>
      <c r="M92" s="232" t="s">
        <v>332</v>
      </c>
      <c r="N92" s="232" t="s">
        <v>52</v>
      </c>
      <c r="O92" s="232">
        <v>7.79</v>
      </c>
      <c r="P92" s="232">
        <v>1.37</v>
      </c>
      <c r="Q92" s="232" t="s">
        <v>53</v>
      </c>
      <c r="R92" s="232">
        <f>O92</f>
        <v>7.79</v>
      </c>
      <c r="S92" s="232">
        <f>P92</f>
        <v>1.37</v>
      </c>
      <c r="T92" s="232">
        <v>34.340000000000003</v>
      </c>
      <c r="U92" s="232">
        <v>3.02</v>
      </c>
      <c r="V92" s="232" t="s">
        <v>54</v>
      </c>
      <c r="W92" s="232">
        <f>T92</f>
        <v>34.340000000000003</v>
      </c>
      <c r="X92" s="232">
        <f>U92</f>
        <v>3.02</v>
      </c>
      <c r="Y92" s="232">
        <f>W92/R92</f>
        <v>4.4082156611039798</v>
      </c>
      <c r="Z92" s="232" t="s">
        <v>55</v>
      </c>
      <c r="AA92" s="232">
        <v>200</v>
      </c>
      <c r="AB92" s="232" t="s">
        <v>56</v>
      </c>
      <c r="AC92" s="232">
        <v>6</v>
      </c>
      <c r="AD92" s="232" t="s">
        <v>716</v>
      </c>
      <c r="AE92" s="232" t="s">
        <v>609</v>
      </c>
      <c r="AF92" s="232" t="s">
        <v>58</v>
      </c>
      <c r="AG92" s="232" t="s">
        <v>58</v>
      </c>
      <c r="AH92" s="232" t="s">
        <v>76</v>
      </c>
      <c r="AI92" s="232" t="s">
        <v>60</v>
      </c>
      <c r="AJ92" s="232">
        <v>30</v>
      </c>
      <c r="AK92" s="232" t="s">
        <v>61</v>
      </c>
      <c r="AL92" s="232">
        <v>100</v>
      </c>
      <c r="AM92" s="232"/>
      <c r="AN92" s="232">
        <v>36</v>
      </c>
      <c r="AO92" s="232">
        <v>120</v>
      </c>
      <c r="AP92" s="234" t="s">
        <v>333</v>
      </c>
      <c r="AQ92" s="3" t="s">
        <v>334</v>
      </c>
    </row>
    <row r="93" spans="1:43" x14ac:dyDescent="0.25">
      <c r="A93" s="230" t="s">
        <v>903</v>
      </c>
      <c r="B93" s="232" t="s">
        <v>109</v>
      </c>
      <c r="C93" s="232" t="s">
        <v>147</v>
      </c>
      <c r="D93" s="232" t="s">
        <v>151</v>
      </c>
      <c r="E93" s="232" t="s">
        <v>152</v>
      </c>
      <c r="F93" s="233" t="s">
        <v>331</v>
      </c>
      <c r="G93" s="232" t="s">
        <v>85</v>
      </c>
      <c r="H93" s="232" t="s">
        <v>86</v>
      </c>
      <c r="I93" s="232" t="s">
        <v>49</v>
      </c>
      <c r="J93" s="232" t="s">
        <v>203</v>
      </c>
      <c r="K93" s="232">
        <v>16</v>
      </c>
      <c r="L93" s="232">
        <v>16</v>
      </c>
      <c r="M93" s="232" t="s">
        <v>335</v>
      </c>
      <c r="N93" s="232" t="s">
        <v>52</v>
      </c>
      <c r="O93" s="232">
        <v>12.47</v>
      </c>
      <c r="P93" s="232">
        <v>1.99</v>
      </c>
      <c r="Q93" s="232" t="s">
        <v>53</v>
      </c>
      <c r="R93" s="232">
        <f>O93</f>
        <v>12.47</v>
      </c>
      <c r="S93" s="232">
        <f>P93</f>
        <v>1.99</v>
      </c>
      <c r="T93" s="232">
        <v>65.040000000000006</v>
      </c>
      <c r="U93" s="232">
        <v>13.07</v>
      </c>
      <c r="V93" s="232" t="s">
        <v>54</v>
      </c>
      <c r="W93" s="232">
        <f>T93</f>
        <v>65.040000000000006</v>
      </c>
      <c r="X93" s="232">
        <f>U93</f>
        <v>13.07</v>
      </c>
      <c r="Y93" s="232">
        <f>W93/R93</f>
        <v>5.2157177225340821</v>
      </c>
      <c r="Z93" s="232" t="s">
        <v>55</v>
      </c>
      <c r="AA93" s="232">
        <v>200</v>
      </c>
      <c r="AB93" s="232" t="s">
        <v>56</v>
      </c>
      <c r="AC93" s="232">
        <v>6</v>
      </c>
      <c r="AD93" s="232" t="s">
        <v>716</v>
      </c>
      <c r="AE93" s="232" t="s">
        <v>609</v>
      </c>
      <c r="AF93" s="232" t="s">
        <v>58</v>
      </c>
      <c r="AG93" s="232" t="s">
        <v>58</v>
      </c>
      <c r="AH93" s="232" t="s">
        <v>76</v>
      </c>
      <c r="AI93" s="232" t="s">
        <v>60</v>
      </c>
      <c r="AJ93" s="232">
        <v>30</v>
      </c>
      <c r="AK93" s="232" t="s">
        <v>61</v>
      </c>
      <c r="AL93" s="232">
        <v>100</v>
      </c>
      <c r="AM93" s="232"/>
      <c r="AN93" s="232">
        <v>36</v>
      </c>
      <c r="AO93" s="232">
        <v>120</v>
      </c>
      <c r="AP93" s="234" t="s">
        <v>717</v>
      </c>
      <c r="AQ93" s="3" t="s">
        <v>334</v>
      </c>
    </row>
    <row r="94" spans="1:43" x14ac:dyDescent="0.25">
      <c r="A94" s="230" t="s">
        <v>903</v>
      </c>
      <c r="B94" s="232" t="s">
        <v>109</v>
      </c>
      <c r="C94" s="232" t="s">
        <v>147</v>
      </c>
      <c r="D94" s="232" t="s">
        <v>151</v>
      </c>
      <c r="E94" s="232" t="s">
        <v>152</v>
      </c>
      <c r="F94" s="233" t="s">
        <v>331</v>
      </c>
      <c r="G94" s="232" t="s">
        <v>85</v>
      </c>
      <c r="H94" s="232" t="s">
        <v>86</v>
      </c>
      <c r="I94" s="232" t="s">
        <v>49</v>
      </c>
      <c r="J94" s="232" t="s">
        <v>203</v>
      </c>
      <c r="K94" s="232">
        <v>16</v>
      </c>
      <c r="L94" s="232">
        <v>16</v>
      </c>
      <c r="M94" s="232" t="s">
        <v>336</v>
      </c>
      <c r="N94" s="232" t="s">
        <v>52</v>
      </c>
      <c r="O94" s="232">
        <v>18.010000000000002</v>
      </c>
      <c r="P94" s="232">
        <v>3.64</v>
      </c>
      <c r="Q94" s="232" t="s">
        <v>53</v>
      </c>
      <c r="R94" s="232">
        <f>O94</f>
        <v>18.010000000000002</v>
      </c>
      <c r="S94" s="232">
        <f>P94</f>
        <v>3.64</v>
      </c>
      <c r="T94" s="232">
        <v>125.76</v>
      </c>
      <c r="U94" s="232">
        <v>14.43</v>
      </c>
      <c r="V94" s="232" t="s">
        <v>54</v>
      </c>
      <c r="W94" s="232">
        <f>T94</f>
        <v>125.76</v>
      </c>
      <c r="X94" s="232">
        <f>U94</f>
        <v>14.43</v>
      </c>
      <c r="Y94" s="232">
        <f>W94/R94</f>
        <v>6.9827873403664631</v>
      </c>
      <c r="Z94" s="232" t="s">
        <v>55</v>
      </c>
      <c r="AA94" s="232">
        <v>200</v>
      </c>
      <c r="AB94" s="232" t="s">
        <v>56</v>
      </c>
      <c r="AC94" s="232">
        <v>6</v>
      </c>
      <c r="AD94" s="232" t="s">
        <v>716</v>
      </c>
      <c r="AE94" s="232" t="s">
        <v>609</v>
      </c>
      <c r="AF94" s="232" t="s">
        <v>58</v>
      </c>
      <c r="AG94" s="232" t="s">
        <v>58</v>
      </c>
      <c r="AH94" s="232" t="s">
        <v>76</v>
      </c>
      <c r="AI94" s="232" t="s">
        <v>60</v>
      </c>
      <c r="AJ94" s="232">
        <v>30</v>
      </c>
      <c r="AK94" s="232" t="s">
        <v>61</v>
      </c>
      <c r="AL94" s="232">
        <v>100</v>
      </c>
      <c r="AM94" s="232"/>
      <c r="AN94" s="232">
        <v>36</v>
      </c>
      <c r="AO94" s="232">
        <v>120</v>
      </c>
      <c r="AP94" s="234" t="s">
        <v>717</v>
      </c>
      <c r="AQ94" s="3" t="s">
        <v>334</v>
      </c>
    </row>
    <row r="95" spans="1:43" x14ac:dyDescent="0.25">
      <c r="A95" s="230" t="s">
        <v>903</v>
      </c>
      <c r="B95" s="232" t="s">
        <v>109</v>
      </c>
      <c r="C95" s="232" t="s">
        <v>147</v>
      </c>
      <c r="D95" s="232" t="s">
        <v>151</v>
      </c>
      <c r="E95" s="232" t="s">
        <v>152</v>
      </c>
      <c r="F95" s="233" t="s">
        <v>331</v>
      </c>
      <c r="G95" s="232" t="s">
        <v>85</v>
      </c>
      <c r="H95" s="232" t="s">
        <v>86</v>
      </c>
      <c r="I95" s="232" t="s">
        <v>49</v>
      </c>
      <c r="J95" s="232" t="s">
        <v>203</v>
      </c>
      <c r="K95" s="232">
        <v>16</v>
      </c>
      <c r="L95" s="232">
        <v>16</v>
      </c>
      <c r="M95" s="232" t="s">
        <v>51</v>
      </c>
      <c r="N95" s="232" t="s">
        <v>52</v>
      </c>
      <c r="O95" s="232">
        <v>36.99</v>
      </c>
      <c r="P95" s="232">
        <v>5.29</v>
      </c>
      <c r="Q95" s="232" t="s">
        <v>53</v>
      </c>
      <c r="R95" s="232">
        <f>O95</f>
        <v>36.99</v>
      </c>
      <c r="S95" s="232">
        <f>P95</f>
        <v>5.29</v>
      </c>
      <c r="T95" s="232">
        <v>250.25</v>
      </c>
      <c r="U95" s="232">
        <v>16.559999999999999</v>
      </c>
      <c r="V95" s="232" t="s">
        <v>54</v>
      </c>
      <c r="W95" s="232">
        <f>T95</f>
        <v>250.25</v>
      </c>
      <c r="X95" s="232">
        <f>U95</f>
        <v>16.559999999999999</v>
      </c>
      <c r="Y95" s="232">
        <f>W95/R95</f>
        <v>6.7653419843200862</v>
      </c>
      <c r="Z95" s="232" t="s">
        <v>55</v>
      </c>
      <c r="AA95" s="232">
        <v>200</v>
      </c>
      <c r="AB95" s="232" t="s">
        <v>56</v>
      </c>
      <c r="AC95" s="232">
        <v>6</v>
      </c>
      <c r="AD95" s="232" t="s">
        <v>716</v>
      </c>
      <c r="AE95" s="232" t="s">
        <v>609</v>
      </c>
      <c r="AF95" s="232" t="s">
        <v>58</v>
      </c>
      <c r="AG95" s="232" t="s">
        <v>58</v>
      </c>
      <c r="AH95" s="232" t="s">
        <v>76</v>
      </c>
      <c r="AI95" s="232" t="s">
        <v>60</v>
      </c>
      <c r="AJ95" s="232">
        <v>30</v>
      </c>
      <c r="AK95" s="232" t="s">
        <v>61</v>
      </c>
      <c r="AL95" s="232">
        <v>100</v>
      </c>
      <c r="AM95" s="232"/>
      <c r="AN95" s="232">
        <v>36</v>
      </c>
      <c r="AO95" s="232">
        <v>120</v>
      </c>
      <c r="AP95" s="234" t="s">
        <v>717</v>
      </c>
      <c r="AQ95" s="3" t="s">
        <v>334</v>
      </c>
    </row>
    <row r="96" spans="1:43" x14ac:dyDescent="0.25">
      <c r="A96" s="230" t="s">
        <v>903</v>
      </c>
      <c r="B96" s="232" t="s">
        <v>109</v>
      </c>
      <c r="C96" s="232" t="s">
        <v>147</v>
      </c>
      <c r="D96" s="232" t="s">
        <v>151</v>
      </c>
      <c r="E96" s="232" t="s">
        <v>152</v>
      </c>
      <c r="F96" s="233" t="s">
        <v>325</v>
      </c>
      <c r="G96" s="232" t="s">
        <v>85</v>
      </c>
      <c r="H96" s="232" t="s">
        <v>86</v>
      </c>
      <c r="I96" s="232" t="s">
        <v>49</v>
      </c>
      <c r="J96" s="232" t="s">
        <v>203</v>
      </c>
      <c r="K96" s="232">
        <v>16</v>
      </c>
      <c r="L96" s="232">
        <v>16</v>
      </c>
      <c r="M96" s="232" t="s">
        <v>332</v>
      </c>
      <c r="N96" s="232" t="s">
        <v>52</v>
      </c>
      <c r="O96" s="232">
        <v>5.27</v>
      </c>
      <c r="P96" s="232">
        <v>1.18</v>
      </c>
      <c r="Q96" s="232" t="s">
        <v>53</v>
      </c>
      <c r="R96" s="232">
        <f>O96</f>
        <v>5.27</v>
      </c>
      <c r="S96" s="232">
        <f>P96</f>
        <v>1.18</v>
      </c>
      <c r="T96" s="232">
        <v>46.92</v>
      </c>
      <c r="U96" s="232">
        <v>13.22</v>
      </c>
      <c r="V96" s="232" t="s">
        <v>54</v>
      </c>
      <c r="W96" s="232">
        <f>T96</f>
        <v>46.92</v>
      </c>
      <c r="X96" s="232">
        <f>U96</f>
        <v>13.22</v>
      </c>
      <c r="Y96" s="232">
        <f>W96/R96</f>
        <v>8.9032258064516139</v>
      </c>
      <c r="Z96" s="232" t="s">
        <v>55</v>
      </c>
      <c r="AA96" s="232">
        <v>200</v>
      </c>
      <c r="AB96" s="232" t="s">
        <v>56</v>
      </c>
      <c r="AC96" s="232">
        <v>6</v>
      </c>
      <c r="AD96" s="232" t="s">
        <v>716</v>
      </c>
      <c r="AE96" s="232" t="s">
        <v>609</v>
      </c>
      <c r="AF96" s="232" t="s">
        <v>58</v>
      </c>
      <c r="AG96" s="232" t="s">
        <v>58</v>
      </c>
      <c r="AH96" s="232" t="s">
        <v>76</v>
      </c>
      <c r="AI96" s="232" t="s">
        <v>60</v>
      </c>
      <c r="AJ96" s="232">
        <v>30</v>
      </c>
      <c r="AK96" s="232" t="s">
        <v>61</v>
      </c>
      <c r="AL96" s="232">
        <v>100</v>
      </c>
      <c r="AM96" s="232"/>
      <c r="AN96" s="232">
        <v>36</v>
      </c>
      <c r="AO96" s="232">
        <v>121</v>
      </c>
      <c r="AP96" s="234" t="s">
        <v>717</v>
      </c>
      <c r="AQ96" s="3" t="s">
        <v>334</v>
      </c>
    </row>
    <row r="97" spans="1:43" x14ac:dyDescent="0.25">
      <c r="A97" s="230" t="s">
        <v>903</v>
      </c>
      <c r="B97" s="232" t="s">
        <v>109</v>
      </c>
      <c r="C97" s="232" t="s">
        <v>147</v>
      </c>
      <c r="D97" s="232" t="s">
        <v>151</v>
      </c>
      <c r="E97" s="232" t="s">
        <v>152</v>
      </c>
      <c r="F97" s="233" t="s">
        <v>325</v>
      </c>
      <c r="G97" s="232" t="s">
        <v>85</v>
      </c>
      <c r="H97" s="232" t="s">
        <v>86</v>
      </c>
      <c r="I97" s="232" t="s">
        <v>49</v>
      </c>
      <c r="J97" s="232" t="s">
        <v>203</v>
      </c>
      <c r="K97" s="232">
        <v>16</v>
      </c>
      <c r="L97" s="232">
        <v>16</v>
      </c>
      <c r="M97" s="232" t="s">
        <v>335</v>
      </c>
      <c r="N97" s="232" t="s">
        <v>52</v>
      </c>
      <c r="O97" s="232">
        <v>7.85</v>
      </c>
      <c r="P97" s="232">
        <v>1.68</v>
      </c>
      <c r="Q97" s="232" t="s">
        <v>53</v>
      </c>
      <c r="R97" s="232">
        <f>O97</f>
        <v>7.85</v>
      </c>
      <c r="S97" s="232">
        <f>P97</f>
        <v>1.68</v>
      </c>
      <c r="T97" s="232">
        <v>79.94</v>
      </c>
      <c r="U97" s="232">
        <v>10.07</v>
      </c>
      <c r="V97" s="232" t="s">
        <v>54</v>
      </c>
      <c r="W97" s="232">
        <f>T97</f>
        <v>79.94</v>
      </c>
      <c r="X97" s="232">
        <f>U97</f>
        <v>10.07</v>
      </c>
      <c r="Y97" s="232">
        <f>W97/R97</f>
        <v>10.18343949044586</v>
      </c>
      <c r="Z97" s="232" t="s">
        <v>55</v>
      </c>
      <c r="AA97" s="232">
        <v>200</v>
      </c>
      <c r="AB97" s="232" t="s">
        <v>56</v>
      </c>
      <c r="AC97" s="232">
        <v>6</v>
      </c>
      <c r="AD97" s="232" t="s">
        <v>716</v>
      </c>
      <c r="AE97" s="232" t="s">
        <v>609</v>
      </c>
      <c r="AF97" s="232" t="s">
        <v>58</v>
      </c>
      <c r="AG97" s="232" t="s">
        <v>58</v>
      </c>
      <c r="AH97" s="232" t="s">
        <v>76</v>
      </c>
      <c r="AI97" s="232" t="s">
        <v>60</v>
      </c>
      <c r="AJ97" s="232">
        <v>30</v>
      </c>
      <c r="AK97" s="232" t="s">
        <v>61</v>
      </c>
      <c r="AL97" s="232">
        <v>100</v>
      </c>
      <c r="AM97" s="232"/>
      <c r="AN97" s="232">
        <v>36</v>
      </c>
      <c r="AO97" s="232">
        <v>121</v>
      </c>
      <c r="AP97" s="234" t="s">
        <v>717</v>
      </c>
      <c r="AQ97" s="3" t="s">
        <v>334</v>
      </c>
    </row>
    <row r="98" spans="1:43" x14ac:dyDescent="0.25">
      <c r="A98" s="230" t="s">
        <v>903</v>
      </c>
      <c r="B98" s="232" t="s">
        <v>109</v>
      </c>
      <c r="C98" s="232" t="s">
        <v>147</v>
      </c>
      <c r="D98" s="232" t="s">
        <v>151</v>
      </c>
      <c r="E98" s="232" t="s">
        <v>152</v>
      </c>
      <c r="F98" s="233" t="s">
        <v>325</v>
      </c>
      <c r="G98" s="232" t="s">
        <v>85</v>
      </c>
      <c r="H98" s="232" t="s">
        <v>86</v>
      </c>
      <c r="I98" s="232" t="s">
        <v>49</v>
      </c>
      <c r="J98" s="232" t="s">
        <v>203</v>
      </c>
      <c r="K98" s="232">
        <v>16</v>
      </c>
      <c r="L98" s="232">
        <v>16</v>
      </c>
      <c r="M98" s="232" t="s">
        <v>336</v>
      </c>
      <c r="N98" s="232" t="s">
        <v>52</v>
      </c>
      <c r="O98" s="232">
        <v>11.45</v>
      </c>
      <c r="P98" s="232">
        <v>2.85</v>
      </c>
      <c r="Q98" s="232" t="s">
        <v>53</v>
      </c>
      <c r="R98" s="232">
        <f>O98</f>
        <v>11.45</v>
      </c>
      <c r="S98" s="232">
        <f>P98</f>
        <v>2.85</v>
      </c>
      <c r="T98" s="232">
        <v>138.38</v>
      </c>
      <c r="U98" s="232">
        <v>13.81</v>
      </c>
      <c r="V98" s="232" t="s">
        <v>54</v>
      </c>
      <c r="W98" s="232">
        <f>T98</f>
        <v>138.38</v>
      </c>
      <c r="X98" s="232">
        <f>U98</f>
        <v>13.81</v>
      </c>
      <c r="Y98" s="232">
        <f>W98/R98</f>
        <v>12.085589519650656</v>
      </c>
      <c r="Z98" s="232" t="s">
        <v>55</v>
      </c>
      <c r="AA98" s="232">
        <v>200</v>
      </c>
      <c r="AB98" s="232" t="s">
        <v>56</v>
      </c>
      <c r="AC98" s="232">
        <v>6</v>
      </c>
      <c r="AD98" s="232" t="s">
        <v>716</v>
      </c>
      <c r="AE98" s="232" t="s">
        <v>609</v>
      </c>
      <c r="AF98" s="232" t="s">
        <v>58</v>
      </c>
      <c r="AG98" s="232" t="s">
        <v>58</v>
      </c>
      <c r="AH98" s="232" t="s">
        <v>76</v>
      </c>
      <c r="AI98" s="232" t="s">
        <v>60</v>
      </c>
      <c r="AJ98" s="232">
        <v>30</v>
      </c>
      <c r="AK98" s="232" t="s">
        <v>61</v>
      </c>
      <c r="AL98" s="232">
        <v>100</v>
      </c>
      <c r="AM98" s="232"/>
      <c r="AN98" s="232">
        <v>36</v>
      </c>
      <c r="AO98" s="232">
        <v>121</v>
      </c>
      <c r="AP98" s="234" t="s">
        <v>717</v>
      </c>
      <c r="AQ98" s="3" t="s">
        <v>334</v>
      </c>
    </row>
    <row r="99" spans="1:43" x14ac:dyDescent="0.25">
      <c r="A99" s="230" t="s">
        <v>903</v>
      </c>
      <c r="B99" s="232" t="s">
        <v>109</v>
      </c>
      <c r="C99" s="232" t="s">
        <v>147</v>
      </c>
      <c r="D99" s="232" t="s">
        <v>151</v>
      </c>
      <c r="E99" s="232" t="s">
        <v>152</v>
      </c>
      <c r="F99" s="233" t="s">
        <v>325</v>
      </c>
      <c r="G99" s="232" t="s">
        <v>85</v>
      </c>
      <c r="H99" s="232" t="s">
        <v>86</v>
      </c>
      <c r="I99" s="232" t="s">
        <v>49</v>
      </c>
      <c r="J99" s="232" t="s">
        <v>203</v>
      </c>
      <c r="K99" s="232">
        <v>16</v>
      </c>
      <c r="L99" s="232">
        <v>16</v>
      </c>
      <c r="M99" s="232" t="s">
        <v>51</v>
      </c>
      <c r="N99" s="232" t="s">
        <v>52</v>
      </c>
      <c r="O99" s="232">
        <v>25.12</v>
      </c>
      <c r="P99" s="232">
        <v>3.71</v>
      </c>
      <c r="Q99" s="232" t="s">
        <v>53</v>
      </c>
      <c r="R99" s="232">
        <f>O99</f>
        <v>25.12</v>
      </c>
      <c r="S99" s="232">
        <f>P99</f>
        <v>3.71</v>
      </c>
      <c r="T99" s="232">
        <v>284.60000000000002</v>
      </c>
      <c r="U99" s="232">
        <v>20.64</v>
      </c>
      <c r="V99" s="232" t="s">
        <v>54</v>
      </c>
      <c r="W99" s="232">
        <f>T99</f>
        <v>284.60000000000002</v>
      </c>
      <c r="X99" s="232">
        <f>U99</f>
        <v>20.64</v>
      </c>
      <c r="Y99" s="232">
        <f>W99/R99</f>
        <v>11.329617834394904</v>
      </c>
      <c r="Z99" s="232" t="s">
        <v>55</v>
      </c>
      <c r="AA99" s="232">
        <v>200</v>
      </c>
      <c r="AB99" s="232" t="s">
        <v>56</v>
      </c>
      <c r="AC99" s="232">
        <v>6</v>
      </c>
      <c r="AD99" s="232" t="s">
        <v>716</v>
      </c>
      <c r="AE99" s="232" t="s">
        <v>609</v>
      </c>
      <c r="AF99" s="232" t="s">
        <v>58</v>
      </c>
      <c r="AG99" s="232" t="s">
        <v>58</v>
      </c>
      <c r="AH99" s="232" t="s">
        <v>76</v>
      </c>
      <c r="AI99" s="232" t="s">
        <v>60</v>
      </c>
      <c r="AJ99" s="232">
        <v>30</v>
      </c>
      <c r="AK99" s="232" t="s">
        <v>61</v>
      </c>
      <c r="AL99" s="232">
        <v>100</v>
      </c>
      <c r="AM99" s="232"/>
      <c r="AN99" s="232">
        <v>36</v>
      </c>
      <c r="AO99" s="232">
        <v>121</v>
      </c>
      <c r="AP99" s="234" t="s">
        <v>717</v>
      </c>
      <c r="AQ99" s="3" t="s">
        <v>334</v>
      </c>
    </row>
    <row r="100" spans="1:43" x14ac:dyDescent="0.25">
      <c r="A100" s="230" t="s">
        <v>903</v>
      </c>
      <c r="B100" s="232" t="s">
        <v>80</v>
      </c>
      <c r="C100" s="230" t="s">
        <v>337</v>
      </c>
      <c r="D100" s="232" t="s">
        <v>338</v>
      </c>
      <c r="E100" s="232" t="s">
        <v>339</v>
      </c>
      <c r="F100" s="233" t="s">
        <v>340</v>
      </c>
      <c r="G100" s="232" t="s">
        <v>85</v>
      </c>
      <c r="H100" s="232" t="s">
        <v>48</v>
      </c>
      <c r="I100" s="232" t="s">
        <v>49</v>
      </c>
      <c r="J100" s="232" t="s">
        <v>203</v>
      </c>
      <c r="K100" s="232">
        <v>16</v>
      </c>
      <c r="L100" s="232">
        <v>16</v>
      </c>
      <c r="M100" s="232" t="s">
        <v>719</v>
      </c>
      <c r="N100" s="232" t="s">
        <v>52</v>
      </c>
      <c r="O100" s="232">
        <v>9.2799999999999994</v>
      </c>
      <c r="P100" s="232" t="s">
        <v>55</v>
      </c>
      <c r="Q100" s="232" t="s">
        <v>53</v>
      </c>
      <c r="R100" s="232">
        <v>9.2799999999999994</v>
      </c>
      <c r="S100" s="232" t="s">
        <v>55</v>
      </c>
      <c r="T100" s="232">
        <v>12.49</v>
      </c>
      <c r="U100" s="232" t="s">
        <v>55</v>
      </c>
      <c r="V100" s="230" t="s">
        <v>54</v>
      </c>
      <c r="W100" s="232">
        <v>12.49</v>
      </c>
      <c r="X100" s="232" t="s">
        <v>55</v>
      </c>
      <c r="Y100" s="234">
        <f>W100/R100</f>
        <v>1.3459051724137931</v>
      </c>
      <c r="Z100" s="232" t="s">
        <v>55</v>
      </c>
      <c r="AA100" s="232">
        <v>21.5</v>
      </c>
      <c r="AB100" s="232" t="s">
        <v>56</v>
      </c>
      <c r="AC100" s="232">
        <v>7</v>
      </c>
      <c r="AD100" s="230" t="s">
        <v>720</v>
      </c>
      <c r="AE100" s="232" t="s">
        <v>721</v>
      </c>
      <c r="AF100" s="232" t="s">
        <v>58</v>
      </c>
      <c r="AG100" s="232" t="s">
        <v>58</v>
      </c>
      <c r="AH100" s="232" t="s">
        <v>76</v>
      </c>
      <c r="AI100" s="232" t="s">
        <v>58</v>
      </c>
      <c r="AJ100" s="232" t="s">
        <v>77</v>
      </c>
      <c r="AK100" s="232" t="s">
        <v>76</v>
      </c>
      <c r="AL100" s="232">
        <v>125</v>
      </c>
      <c r="AM100" s="232"/>
      <c r="AN100" s="232">
        <v>43</v>
      </c>
      <c r="AO100" s="232">
        <v>-5</v>
      </c>
      <c r="AP100" s="230" t="s">
        <v>344</v>
      </c>
      <c r="AQ100" s="3" t="s">
        <v>345</v>
      </c>
    </row>
    <row r="101" spans="1:43" x14ac:dyDescent="0.25">
      <c r="A101" s="230" t="s">
        <v>903</v>
      </c>
      <c r="B101" s="232" t="s">
        <v>80</v>
      </c>
      <c r="C101" s="230" t="s">
        <v>337</v>
      </c>
      <c r="D101" s="232" t="s">
        <v>338</v>
      </c>
      <c r="E101" s="232" t="s">
        <v>339</v>
      </c>
      <c r="F101" s="233" t="s">
        <v>340</v>
      </c>
      <c r="G101" s="232" t="s">
        <v>85</v>
      </c>
      <c r="H101" s="232" t="s">
        <v>48</v>
      </c>
      <c r="I101" s="232" t="s">
        <v>49</v>
      </c>
      <c r="J101" s="232" t="s">
        <v>203</v>
      </c>
      <c r="K101" s="232">
        <v>6</v>
      </c>
      <c r="L101" s="232">
        <v>16</v>
      </c>
      <c r="M101" s="232" t="s">
        <v>719</v>
      </c>
      <c r="N101" s="232" t="s">
        <v>52</v>
      </c>
      <c r="O101" s="232">
        <v>19.809999999999999</v>
      </c>
      <c r="P101" s="232" t="s">
        <v>55</v>
      </c>
      <c r="Q101" s="232" t="s">
        <v>53</v>
      </c>
      <c r="R101" s="232">
        <v>19.809999999999999</v>
      </c>
      <c r="S101" s="232" t="s">
        <v>55</v>
      </c>
      <c r="T101" s="232">
        <v>19.399999999999999</v>
      </c>
      <c r="U101" s="232" t="s">
        <v>55</v>
      </c>
      <c r="V101" s="230" t="s">
        <v>54</v>
      </c>
      <c r="W101" s="232">
        <v>19.399999999999999</v>
      </c>
      <c r="X101" s="232" t="s">
        <v>55</v>
      </c>
      <c r="Y101" s="234">
        <f>W101/R101</f>
        <v>0.97930338213023727</v>
      </c>
      <c r="Z101" s="232" t="s">
        <v>55</v>
      </c>
      <c r="AA101" s="232">
        <v>21.5</v>
      </c>
      <c r="AB101" s="232" t="s">
        <v>56</v>
      </c>
      <c r="AC101" s="232">
        <v>7</v>
      </c>
      <c r="AD101" s="230" t="s">
        <v>720</v>
      </c>
      <c r="AE101" s="232" t="s">
        <v>721</v>
      </c>
      <c r="AF101" s="232" t="s">
        <v>58</v>
      </c>
      <c r="AG101" s="232" t="s">
        <v>58</v>
      </c>
      <c r="AH101" s="232" t="s">
        <v>76</v>
      </c>
      <c r="AI101" s="232" t="s">
        <v>58</v>
      </c>
      <c r="AJ101" s="232" t="s">
        <v>77</v>
      </c>
      <c r="AK101" s="232" t="s">
        <v>76</v>
      </c>
      <c r="AL101" s="232">
        <v>125</v>
      </c>
      <c r="AM101" s="232"/>
      <c r="AN101" s="232">
        <v>43</v>
      </c>
      <c r="AO101" s="232">
        <v>-5</v>
      </c>
      <c r="AP101" s="230" t="s">
        <v>344</v>
      </c>
      <c r="AQ101" s="3" t="s">
        <v>345</v>
      </c>
    </row>
    <row r="102" spans="1:43" x14ac:dyDescent="0.25">
      <c r="A102" s="230" t="s">
        <v>903</v>
      </c>
      <c r="B102" s="232" t="s">
        <v>80</v>
      </c>
      <c r="C102" s="230" t="s">
        <v>337</v>
      </c>
      <c r="D102" s="232" t="s">
        <v>338</v>
      </c>
      <c r="E102" s="232" t="s">
        <v>339</v>
      </c>
      <c r="F102" s="233" t="s">
        <v>340</v>
      </c>
      <c r="G102" s="232" t="s">
        <v>85</v>
      </c>
      <c r="H102" s="232" t="s">
        <v>48</v>
      </c>
      <c r="I102" s="232" t="s">
        <v>49</v>
      </c>
      <c r="J102" s="232" t="s">
        <v>203</v>
      </c>
      <c r="K102" s="232">
        <v>16</v>
      </c>
      <c r="L102" s="232">
        <v>16</v>
      </c>
      <c r="M102" s="234" t="s">
        <v>723</v>
      </c>
      <c r="N102" s="232" t="s">
        <v>242</v>
      </c>
      <c r="O102" s="232" t="s">
        <v>55</v>
      </c>
      <c r="P102" s="232" t="s">
        <v>55</v>
      </c>
      <c r="Q102" s="232" t="s">
        <v>55</v>
      </c>
      <c r="R102" s="232" t="s">
        <v>55</v>
      </c>
      <c r="S102" s="232" t="s">
        <v>55</v>
      </c>
      <c r="T102" s="232" t="s">
        <v>55</v>
      </c>
      <c r="U102" s="232" t="s">
        <v>55</v>
      </c>
      <c r="V102" s="230" t="s">
        <v>54</v>
      </c>
      <c r="W102" s="232" t="s">
        <v>55</v>
      </c>
      <c r="X102" s="232" t="s">
        <v>55</v>
      </c>
      <c r="Y102" s="232">
        <v>0.55000000000000004</v>
      </c>
      <c r="Z102" s="232" t="s">
        <v>55</v>
      </c>
      <c r="AA102" s="232">
        <v>21.5</v>
      </c>
      <c r="AB102" s="232" t="s">
        <v>56</v>
      </c>
      <c r="AC102" s="232">
        <v>7</v>
      </c>
      <c r="AD102" s="230" t="s">
        <v>720</v>
      </c>
      <c r="AE102" s="232" t="s">
        <v>721</v>
      </c>
      <c r="AF102" s="232" t="s">
        <v>58</v>
      </c>
      <c r="AG102" s="232" t="s">
        <v>58</v>
      </c>
      <c r="AH102" s="232" t="s">
        <v>76</v>
      </c>
      <c r="AI102" s="232" t="s">
        <v>58</v>
      </c>
      <c r="AJ102" s="232" t="s">
        <v>77</v>
      </c>
      <c r="AK102" s="232" t="s">
        <v>76</v>
      </c>
      <c r="AL102" s="232">
        <v>125</v>
      </c>
      <c r="AM102" s="232"/>
      <c r="AN102" s="232">
        <v>43</v>
      </c>
      <c r="AO102" s="232">
        <v>-5</v>
      </c>
      <c r="AP102" s="230" t="s">
        <v>344</v>
      </c>
      <c r="AQ102" s="3" t="s">
        <v>345</v>
      </c>
    </row>
    <row r="103" spans="1:43" x14ac:dyDescent="0.25">
      <c r="A103" s="230" t="s">
        <v>903</v>
      </c>
      <c r="B103" s="232" t="s">
        <v>80</v>
      </c>
      <c r="C103" s="230" t="s">
        <v>337</v>
      </c>
      <c r="D103" s="232" t="s">
        <v>338</v>
      </c>
      <c r="E103" s="232" t="s">
        <v>339</v>
      </c>
      <c r="F103" s="233" t="s">
        <v>340</v>
      </c>
      <c r="G103" s="232" t="s">
        <v>85</v>
      </c>
      <c r="H103" s="232" t="s">
        <v>48</v>
      </c>
      <c r="I103" s="232" t="s">
        <v>49</v>
      </c>
      <c r="J103" s="232" t="s">
        <v>203</v>
      </c>
      <c r="K103" s="232">
        <v>16</v>
      </c>
      <c r="L103" s="232">
        <v>16</v>
      </c>
      <c r="M103" s="234" t="s">
        <v>723</v>
      </c>
      <c r="N103" s="232" t="s">
        <v>242</v>
      </c>
      <c r="O103" s="232" t="s">
        <v>55</v>
      </c>
      <c r="P103" s="232" t="s">
        <v>55</v>
      </c>
      <c r="Q103" s="232" t="s">
        <v>55</v>
      </c>
      <c r="R103" s="232" t="s">
        <v>55</v>
      </c>
      <c r="S103" s="232" t="s">
        <v>55</v>
      </c>
      <c r="T103" s="232" t="s">
        <v>55</v>
      </c>
      <c r="U103" s="232" t="s">
        <v>55</v>
      </c>
      <c r="V103" s="230" t="s">
        <v>54</v>
      </c>
      <c r="W103" s="232" t="s">
        <v>55</v>
      </c>
      <c r="X103" s="232" t="s">
        <v>55</v>
      </c>
      <c r="Y103" s="232">
        <v>1.06</v>
      </c>
      <c r="Z103" s="232" t="s">
        <v>55</v>
      </c>
      <c r="AA103" s="232">
        <v>21.5</v>
      </c>
      <c r="AB103" s="232" t="s">
        <v>56</v>
      </c>
      <c r="AC103" s="232">
        <v>7</v>
      </c>
      <c r="AD103" s="230" t="s">
        <v>720</v>
      </c>
      <c r="AE103" s="232" t="s">
        <v>721</v>
      </c>
      <c r="AF103" s="232" t="s">
        <v>58</v>
      </c>
      <c r="AG103" s="232" t="s">
        <v>58</v>
      </c>
      <c r="AH103" s="232" t="s">
        <v>76</v>
      </c>
      <c r="AI103" s="232" t="s">
        <v>58</v>
      </c>
      <c r="AJ103" s="232" t="s">
        <v>77</v>
      </c>
      <c r="AK103" s="232" t="s">
        <v>76</v>
      </c>
      <c r="AL103" s="232">
        <v>125</v>
      </c>
      <c r="AM103" s="232"/>
      <c r="AN103" s="232">
        <v>43</v>
      </c>
      <c r="AO103" s="232">
        <v>-5</v>
      </c>
      <c r="AP103" s="230" t="s">
        <v>344</v>
      </c>
      <c r="AQ103" s="3" t="s">
        <v>345</v>
      </c>
    </row>
    <row r="104" spans="1:43" x14ac:dyDescent="0.25">
      <c r="A104" s="230" t="s">
        <v>903</v>
      </c>
      <c r="B104" s="232" t="s">
        <v>42</v>
      </c>
      <c r="C104" s="232" t="s">
        <v>119</v>
      </c>
      <c r="D104" s="232" t="s">
        <v>225</v>
      </c>
      <c r="E104" s="232" t="s">
        <v>348</v>
      </c>
      <c r="F104" s="233" t="s">
        <v>349</v>
      </c>
      <c r="G104" s="232" t="s">
        <v>73</v>
      </c>
      <c r="H104" s="232" t="s">
        <v>350</v>
      </c>
      <c r="I104" s="232" t="s">
        <v>68</v>
      </c>
      <c r="J104" s="232" t="s">
        <v>203</v>
      </c>
      <c r="K104" s="232">
        <v>15</v>
      </c>
      <c r="L104" s="232">
        <v>15</v>
      </c>
      <c r="M104" s="232" t="s">
        <v>351</v>
      </c>
      <c r="N104" s="232" t="s">
        <v>680</v>
      </c>
      <c r="O104" s="232">
        <v>17.93</v>
      </c>
      <c r="P104" s="232">
        <v>5.76</v>
      </c>
      <c r="Q104" s="232" t="s">
        <v>53</v>
      </c>
      <c r="R104" s="232">
        <f>O104</f>
        <v>17.93</v>
      </c>
      <c r="S104" s="232">
        <f>P104</f>
        <v>5.76</v>
      </c>
      <c r="T104" s="232">
        <v>14.92</v>
      </c>
      <c r="U104" s="232">
        <v>1.6</v>
      </c>
      <c r="V104" s="232" t="s">
        <v>54</v>
      </c>
      <c r="W104" s="232">
        <f>T104</f>
        <v>14.92</v>
      </c>
      <c r="X104" s="232">
        <f>U104</f>
        <v>1.6</v>
      </c>
      <c r="Y104" s="232">
        <f>W104/R104</f>
        <v>0.83212493028443946</v>
      </c>
      <c r="Z104" s="232" t="s">
        <v>55</v>
      </c>
      <c r="AA104" s="232">
        <v>59.15</v>
      </c>
      <c r="AB104" s="232" t="s">
        <v>724</v>
      </c>
      <c r="AC104" s="232">
        <v>12</v>
      </c>
      <c r="AD104" s="232" t="s">
        <v>725</v>
      </c>
      <c r="AE104" s="232" t="s">
        <v>55</v>
      </c>
      <c r="AF104" s="232" t="s">
        <v>58</v>
      </c>
      <c r="AG104" s="232" t="s">
        <v>58</v>
      </c>
      <c r="AH104" s="232" t="s">
        <v>636</v>
      </c>
      <c r="AI104" s="232" t="s">
        <v>58</v>
      </c>
      <c r="AJ104" s="232" t="s">
        <v>77</v>
      </c>
      <c r="AK104" s="232" t="s">
        <v>209</v>
      </c>
      <c r="AL104" s="232">
        <v>125</v>
      </c>
      <c r="AM104" s="232"/>
      <c r="AN104" s="232">
        <v>43</v>
      </c>
      <c r="AO104" s="232">
        <v>-6</v>
      </c>
      <c r="AP104" s="234" t="s">
        <v>726</v>
      </c>
      <c r="AQ104" s="3" t="s">
        <v>353</v>
      </c>
    </row>
    <row r="105" spans="1:43" x14ac:dyDescent="0.25">
      <c r="A105" s="230" t="s">
        <v>903</v>
      </c>
      <c r="B105" s="232" t="s">
        <v>42</v>
      </c>
      <c r="C105" s="232" t="s">
        <v>119</v>
      </c>
      <c r="D105" s="232" t="s">
        <v>225</v>
      </c>
      <c r="E105" s="232" t="s">
        <v>348</v>
      </c>
      <c r="F105" s="233" t="s">
        <v>349</v>
      </c>
      <c r="G105" s="232" t="s">
        <v>73</v>
      </c>
      <c r="H105" s="232" t="s">
        <v>350</v>
      </c>
      <c r="I105" s="232" t="s">
        <v>68</v>
      </c>
      <c r="J105" s="232" t="s">
        <v>203</v>
      </c>
      <c r="K105" s="232">
        <v>15</v>
      </c>
      <c r="L105" s="232">
        <v>15</v>
      </c>
      <c r="M105" s="232" t="s">
        <v>727</v>
      </c>
      <c r="N105" s="232" t="s">
        <v>242</v>
      </c>
      <c r="O105" s="232" t="s">
        <v>55</v>
      </c>
      <c r="P105" s="232" t="s">
        <v>55</v>
      </c>
      <c r="Q105" s="232" t="s">
        <v>55</v>
      </c>
      <c r="R105" s="232" t="s">
        <v>55</v>
      </c>
      <c r="S105" s="232" t="s">
        <v>55</v>
      </c>
      <c r="T105" s="232" t="s">
        <v>55</v>
      </c>
      <c r="U105" s="232" t="s">
        <v>55</v>
      </c>
      <c r="V105" s="232" t="s">
        <v>54</v>
      </c>
      <c r="W105" s="232" t="s">
        <v>55</v>
      </c>
      <c r="X105" s="232" t="s">
        <v>55</v>
      </c>
      <c r="Y105" s="232">
        <v>0.3</v>
      </c>
      <c r="Z105" s="232">
        <v>0.01</v>
      </c>
      <c r="AA105" s="232">
        <v>59.15</v>
      </c>
      <c r="AB105" s="232" t="s">
        <v>724</v>
      </c>
      <c r="AC105" s="232">
        <v>12</v>
      </c>
      <c r="AD105" s="232" t="s">
        <v>725</v>
      </c>
      <c r="AE105" s="232" t="s">
        <v>55</v>
      </c>
      <c r="AF105" s="232" t="s">
        <v>58</v>
      </c>
      <c r="AG105" s="232" t="s">
        <v>58</v>
      </c>
      <c r="AH105" s="232" t="s">
        <v>636</v>
      </c>
      <c r="AI105" s="232" t="s">
        <v>58</v>
      </c>
      <c r="AJ105" s="232" t="s">
        <v>77</v>
      </c>
      <c r="AK105" s="232" t="s">
        <v>209</v>
      </c>
      <c r="AL105" s="232">
        <v>125</v>
      </c>
      <c r="AM105" s="232"/>
      <c r="AN105" s="232">
        <v>43</v>
      </c>
      <c r="AO105" s="232">
        <v>-6</v>
      </c>
      <c r="AP105" s="234" t="s">
        <v>726</v>
      </c>
      <c r="AQ105" s="3" t="s">
        <v>353</v>
      </c>
    </row>
    <row r="106" spans="1:43" x14ac:dyDescent="0.25">
      <c r="A106" s="230" t="s">
        <v>903</v>
      </c>
      <c r="B106" s="232" t="s">
        <v>80</v>
      </c>
      <c r="C106" s="232" t="s">
        <v>139</v>
      </c>
      <c r="D106" s="232" t="s">
        <v>354</v>
      </c>
      <c r="E106" s="230" t="s">
        <v>355</v>
      </c>
      <c r="F106" s="236" t="s">
        <v>356</v>
      </c>
      <c r="G106" s="232" t="s">
        <v>97</v>
      </c>
      <c r="H106" s="232" t="s">
        <v>350</v>
      </c>
      <c r="I106" s="232" t="s">
        <v>68</v>
      </c>
      <c r="J106" s="232" t="s">
        <v>203</v>
      </c>
      <c r="K106" s="232">
        <v>15</v>
      </c>
      <c r="L106" s="232">
        <v>15</v>
      </c>
      <c r="M106" s="232" t="s">
        <v>351</v>
      </c>
      <c r="N106" s="232" t="s">
        <v>242</v>
      </c>
      <c r="O106" s="232" t="s">
        <v>55</v>
      </c>
      <c r="P106" s="232" t="s">
        <v>55</v>
      </c>
      <c r="Q106" s="232" t="s">
        <v>55</v>
      </c>
      <c r="R106" s="232" t="s">
        <v>55</v>
      </c>
      <c r="S106" s="232" t="s">
        <v>55</v>
      </c>
      <c r="T106" s="232" t="s">
        <v>55</v>
      </c>
      <c r="U106" s="232" t="s">
        <v>55</v>
      </c>
      <c r="V106" s="232" t="s">
        <v>54</v>
      </c>
      <c r="W106" s="232" t="s">
        <v>55</v>
      </c>
      <c r="X106" s="232" t="s">
        <v>55</v>
      </c>
      <c r="Y106" s="232">
        <v>0.8</v>
      </c>
      <c r="Z106" s="232">
        <v>0.06</v>
      </c>
      <c r="AA106" s="232">
        <v>59.15</v>
      </c>
      <c r="AB106" s="232" t="s">
        <v>724</v>
      </c>
      <c r="AC106" s="232">
        <v>12</v>
      </c>
      <c r="AD106" s="232" t="s">
        <v>725</v>
      </c>
      <c r="AE106" s="232" t="s">
        <v>55</v>
      </c>
      <c r="AF106" s="232" t="s">
        <v>58</v>
      </c>
      <c r="AG106" s="232" t="s">
        <v>58</v>
      </c>
      <c r="AH106" s="232" t="s">
        <v>636</v>
      </c>
      <c r="AI106" s="232" t="s">
        <v>58</v>
      </c>
      <c r="AJ106" s="232" t="s">
        <v>77</v>
      </c>
      <c r="AK106" s="232" t="s">
        <v>209</v>
      </c>
      <c r="AL106" s="232">
        <v>125</v>
      </c>
      <c r="AM106" s="232"/>
      <c r="AN106" s="232">
        <v>43</v>
      </c>
      <c r="AO106" s="232">
        <v>-6</v>
      </c>
      <c r="AP106" s="234" t="s">
        <v>726</v>
      </c>
      <c r="AQ106" s="3" t="s">
        <v>353</v>
      </c>
    </row>
    <row r="107" spans="1:43" x14ac:dyDescent="0.25">
      <c r="A107" s="230" t="s">
        <v>903</v>
      </c>
      <c r="B107" s="232" t="s">
        <v>80</v>
      </c>
      <c r="C107" s="232" t="s">
        <v>139</v>
      </c>
      <c r="D107" s="232" t="s">
        <v>354</v>
      </c>
      <c r="E107" s="230" t="s">
        <v>355</v>
      </c>
      <c r="F107" s="236" t="s">
        <v>356</v>
      </c>
      <c r="G107" s="232" t="s">
        <v>97</v>
      </c>
      <c r="H107" s="232" t="s">
        <v>350</v>
      </c>
      <c r="I107" s="232" t="s">
        <v>68</v>
      </c>
      <c r="J107" s="232" t="s">
        <v>203</v>
      </c>
      <c r="K107" s="232">
        <v>15</v>
      </c>
      <c r="L107" s="232">
        <v>15</v>
      </c>
      <c r="M107" s="232" t="s">
        <v>335</v>
      </c>
      <c r="N107" s="232" t="s">
        <v>242</v>
      </c>
      <c r="O107" s="232" t="s">
        <v>55</v>
      </c>
      <c r="P107" s="232" t="s">
        <v>55</v>
      </c>
      <c r="Q107" s="232" t="s">
        <v>55</v>
      </c>
      <c r="R107" s="232" t="s">
        <v>55</v>
      </c>
      <c r="S107" s="232" t="s">
        <v>55</v>
      </c>
      <c r="T107" s="232" t="s">
        <v>55</v>
      </c>
      <c r="U107" s="232" t="s">
        <v>55</v>
      </c>
      <c r="V107" s="232" t="s">
        <v>54</v>
      </c>
      <c r="W107" s="232" t="s">
        <v>55</v>
      </c>
      <c r="X107" s="232" t="s">
        <v>55</v>
      </c>
      <c r="Y107" s="232">
        <v>1.05</v>
      </c>
      <c r="Z107" s="232">
        <v>0.08</v>
      </c>
      <c r="AA107" s="232">
        <v>59.15</v>
      </c>
      <c r="AB107" s="232" t="s">
        <v>724</v>
      </c>
      <c r="AC107" s="232">
        <v>12</v>
      </c>
      <c r="AD107" s="232" t="s">
        <v>725</v>
      </c>
      <c r="AE107" s="232" t="s">
        <v>55</v>
      </c>
      <c r="AF107" s="232" t="s">
        <v>58</v>
      </c>
      <c r="AG107" s="232" t="s">
        <v>58</v>
      </c>
      <c r="AH107" s="232" t="s">
        <v>636</v>
      </c>
      <c r="AI107" s="232" t="s">
        <v>58</v>
      </c>
      <c r="AJ107" s="232" t="s">
        <v>77</v>
      </c>
      <c r="AK107" s="232" t="s">
        <v>209</v>
      </c>
      <c r="AL107" s="232">
        <v>125</v>
      </c>
      <c r="AM107" s="232"/>
      <c r="AN107" s="232">
        <v>43</v>
      </c>
      <c r="AO107" s="232">
        <v>-6</v>
      </c>
      <c r="AP107" s="234" t="s">
        <v>726</v>
      </c>
      <c r="AQ107" s="3" t="s">
        <v>353</v>
      </c>
    </row>
    <row r="108" spans="1:43" x14ac:dyDescent="0.25">
      <c r="A108" s="230" t="s">
        <v>903</v>
      </c>
      <c r="B108" s="232" t="s">
        <v>80</v>
      </c>
      <c r="C108" s="232" t="s">
        <v>139</v>
      </c>
      <c r="D108" s="232" t="s">
        <v>354</v>
      </c>
      <c r="E108" s="230" t="s">
        <v>355</v>
      </c>
      <c r="F108" s="236" t="s">
        <v>356</v>
      </c>
      <c r="G108" s="232" t="s">
        <v>97</v>
      </c>
      <c r="H108" s="232" t="s">
        <v>350</v>
      </c>
      <c r="I108" s="232" t="s">
        <v>68</v>
      </c>
      <c r="J108" s="232" t="s">
        <v>203</v>
      </c>
      <c r="K108" s="232">
        <v>15</v>
      </c>
      <c r="L108" s="232">
        <v>15</v>
      </c>
      <c r="M108" s="232" t="s">
        <v>357</v>
      </c>
      <c r="N108" s="232" t="s">
        <v>242</v>
      </c>
      <c r="O108" s="232" t="s">
        <v>55</v>
      </c>
      <c r="P108" s="232" t="s">
        <v>55</v>
      </c>
      <c r="Q108" s="232" t="s">
        <v>55</v>
      </c>
      <c r="R108" s="232" t="s">
        <v>55</v>
      </c>
      <c r="S108" s="232" t="s">
        <v>55</v>
      </c>
      <c r="T108" s="232" t="s">
        <v>55</v>
      </c>
      <c r="U108" s="232" t="s">
        <v>55</v>
      </c>
      <c r="V108" s="232" t="s">
        <v>54</v>
      </c>
      <c r="W108" s="232" t="s">
        <v>55</v>
      </c>
      <c r="X108" s="232" t="s">
        <v>55</v>
      </c>
      <c r="Y108" s="232">
        <v>0.94</v>
      </c>
      <c r="Z108" s="232">
        <v>0.06</v>
      </c>
      <c r="AA108" s="232">
        <v>59.15</v>
      </c>
      <c r="AB108" s="232" t="s">
        <v>724</v>
      </c>
      <c r="AC108" s="232">
        <v>12</v>
      </c>
      <c r="AD108" s="232" t="s">
        <v>725</v>
      </c>
      <c r="AE108" s="232" t="s">
        <v>55</v>
      </c>
      <c r="AF108" s="232" t="s">
        <v>58</v>
      </c>
      <c r="AG108" s="232" t="s">
        <v>58</v>
      </c>
      <c r="AH108" s="232" t="s">
        <v>636</v>
      </c>
      <c r="AI108" s="232" t="s">
        <v>58</v>
      </c>
      <c r="AJ108" s="232" t="s">
        <v>77</v>
      </c>
      <c r="AK108" s="232" t="s">
        <v>209</v>
      </c>
      <c r="AL108" s="232">
        <v>125</v>
      </c>
      <c r="AM108" s="232"/>
      <c r="AN108" s="232">
        <v>43</v>
      </c>
      <c r="AO108" s="232">
        <v>-6</v>
      </c>
      <c r="AP108" s="234" t="s">
        <v>726</v>
      </c>
      <c r="AQ108" s="3" t="s">
        <v>353</v>
      </c>
    </row>
    <row r="109" spans="1:43" x14ac:dyDescent="0.25">
      <c r="A109" s="230" t="s">
        <v>903</v>
      </c>
      <c r="B109" s="232" t="s">
        <v>109</v>
      </c>
      <c r="C109" s="232" t="s">
        <v>147</v>
      </c>
      <c r="D109" s="232" t="s">
        <v>151</v>
      </c>
      <c r="E109" s="232" t="s">
        <v>152</v>
      </c>
      <c r="F109" s="233" t="s">
        <v>358</v>
      </c>
      <c r="G109" s="232" t="s">
        <v>85</v>
      </c>
      <c r="H109" s="232" t="s">
        <v>350</v>
      </c>
      <c r="I109" s="232" t="s">
        <v>68</v>
      </c>
      <c r="J109" s="232" t="s">
        <v>203</v>
      </c>
      <c r="K109" s="232">
        <v>15</v>
      </c>
      <c r="L109" s="232">
        <v>15</v>
      </c>
      <c r="M109" s="232" t="s">
        <v>728</v>
      </c>
      <c r="N109" s="232" t="s">
        <v>242</v>
      </c>
      <c r="O109" s="232" t="s">
        <v>55</v>
      </c>
      <c r="P109" s="232" t="s">
        <v>55</v>
      </c>
      <c r="Q109" s="232" t="s">
        <v>729</v>
      </c>
      <c r="R109" s="232" t="s">
        <v>55</v>
      </c>
      <c r="S109" s="232" t="s">
        <v>55</v>
      </c>
      <c r="T109" s="232" t="s">
        <v>55</v>
      </c>
      <c r="U109" s="232" t="s">
        <v>55</v>
      </c>
      <c r="V109" s="232" t="s">
        <v>54</v>
      </c>
      <c r="W109" s="232" t="s">
        <v>55</v>
      </c>
      <c r="X109" s="232" t="s">
        <v>55</v>
      </c>
      <c r="Y109" s="232">
        <v>3.67</v>
      </c>
      <c r="Z109" s="232">
        <v>0.13</v>
      </c>
      <c r="AA109" s="232">
        <v>59.15</v>
      </c>
      <c r="AB109" s="232" t="s">
        <v>724</v>
      </c>
      <c r="AC109" s="232">
        <v>12</v>
      </c>
      <c r="AD109" s="232" t="s">
        <v>725</v>
      </c>
      <c r="AE109" s="232" t="s">
        <v>55</v>
      </c>
      <c r="AF109" s="232" t="s">
        <v>58</v>
      </c>
      <c r="AG109" s="232" t="s">
        <v>58</v>
      </c>
      <c r="AH109" s="232" t="s">
        <v>636</v>
      </c>
      <c r="AI109" s="232" t="s">
        <v>58</v>
      </c>
      <c r="AJ109" s="232" t="s">
        <v>77</v>
      </c>
      <c r="AK109" s="232" t="s">
        <v>209</v>
      </c>
      <c r="AL109" s="232">
        <v>125</v>
      </c>
      <c r="AM109" s="232"/>
      <c r="AN109" s="232">
        <v>43</v>
      </c>
      <c r="AO109" s="232">
        <v>-6</v>
      </c>
      <c r="AP109" s="234" t="s">
        <v>726</v>
      </c>
      <c r="AQ109" s="3" t="s">
        <v>353</v>
      </c>
    </row>
    <row r="110" spans="1:43" x14ac:dyDescent="0.25">
      <c r="A110" s="230" t="s">
        <v>903</v>
      </c>
      <c r="B110" s="232" t="s">
        <v>109</v>
      </c>
      <c r="C110" s="232" t="s">
        <v>147</v>
      </c>
      <c r="D110" s="232" t="s">
        <v>151</v>
      </c>
      <c r="E110" s="232" t="s">
        <v>152</v>
      </c>
      <c r="F110" s="233" t="s">
        <v>358</v>
      </c>
      <c r="G110" s="232" t="s">
        <v>85</v>
      </c>
      <c r="H110" s="232" t="s">
        <v>350</v>
      </c>
      <c r="I110" s="232" t="s">
        <v>68</v>
      </c>
      <c r="J110" s="232" t="s">
        <v>203</v>
      </c>
      <c r="K110" s="232">
        <v>15</v>
      </c>
      <c r="L110" s="232">
        <v>15</v>
      </c>
      <c r="M110" s="232" t="s">
        <v>351</v>
      </c>
      <c r="N110" s="232" t="s">
        <v>242</v>
      </c>
      <c r="O110" s="232" t="s">
        <v>55</v>
      </c>
      <c r="P110" s="232" t="s">
        <v>55</v>
      </c>
      <c r="Q110" s="232" t="s">
        <v>729</v>
      </c>
      <c r="R110" s="232" t="s">
        <v>55</v>
      </c>
      <c r="S110" s="232" t="s">
        <v>55</v>
      </c>
      <c r="T110" s="232" t="s">
        <v>55</v>
      </c>
      <c r="U110" s="232" t="s">
        <v>55</v>
      </c>
      <c r="V110" s="232" t="s">
        <v>54</v>
      </c>
      <c r="W110" s="232" t="s">
        <v>55</v>
      </c>
      <c r="X110" s="232" t="s">
        <v>55</v>
      </c>
      <c r="Y110" s="232">
        <v>2.23</v>
      </c>
      <c r="Z110" s="232">
        <v>0.09</v>
      </c>
      <c r="AA110" s="232">
        <v>59.15</v>
      </c>
      <c r="AB110" s="232" t="s">
        <v>724</v>
      </c>
      <c r="AC110" s="232">
        <v>12</v>
      </c>
      <c r="AD110" s="232" t="s">
        <v>725</v>
      </c>
      <c r="AE110" s="232" t="s">
        <v>55</v>
      </c>
      <c r="AF110" s="232" t="s">
        <v>58</v>
      </c>
      <c r="AG110" s="232" t="s">
        <v>58</v>
      </c>
      <c r="AH110" s="232" t="s">
        <v>636</v>
      </c>
      <c r="AI110" s="232" t="s">
        <v>58</v>
      </c>
      <c r="AJ110" s="232" t="s">
        <v>77</v>
      </c>
      <c r="AK110" s="232" t="s">
        <v>209</v>
      </c>
      <c r="AL110" s="232">
        <v>125</v>
      </c>
      <c r="AM110" s="232"/>
      <c r="AN110" s="232">
        <v>43</v>
      </c>
      <c r="AO110" s="232">
        <v>-6</v>
      </c>
      <c r="AP110" s="234" t="s">
        <v>726</v>
      </c>
      <c r="AQ110" s="3" t="s">
        <v>353</v>
      </c>
    </row>
    <row r="111" spans="1:43" x14ac:dyDescent="0.25">
      <c r="A111" s="230" t="s">
        <v>903</v>
      </c>
      <c r="B111" s="232" t="s">
        <v>80</v>
      </c>
      <c r="C111" s="232" t="s">
        <v>114</v>
      </c>
      <c r="D111" s="232" t="s">
        <v>384</v>
      </c>
      <c r="E111" s="232" t="s">
        <v>385</v>
      </c>
      <c r="F111" s="233" t="s">
        <v>386</v>
      </c>
      <c r="G111" s="232" t="s">
        <v>118</v>
      </c>
      <c r="H111" s="232" t="s">
        <v>324</v>
      </c>
      <c r="I111" s="232" t="s">
        <v>49</v>
      </c>
      <c r="J111" s="232" t="s">
        <v>387</v>
      </c>
      <c r="K111" s="232">
        <v>12</v>
      </c>
      <c r="L111" s="232">
        <v>12</v>
      </c>
      <c r="M111" s="232"/>
      <c r="N111" s="232" t="s">
        <v>52</v>
      </c>
      <c r="O111" s="232">
        <v>3.43</v>
      </c>
      <c r="P111" s="232">
        <v>2.46</v>
      </c>
      <c r="Q111" s="232" t="s">
        <v>53</v>
      </c>
      <c r="R111" s="232">
        <f>O111</f>
        <v>3.43</v>
      </c>
      <c r="S111" s="232">
        <f>P111</f>
        <v>2.46</v>
      </c>
      <c r="T111" s="239">
        <v>2.0699999999999998</v>
      </c>
      <c r="U111" s="232">
        <v>0.32</v>
      </c>
      <c r="V111" s="232" t="s">
        <v>54</v>
      </c>
      <c r="W111" s="232">
        <f>T111</f>
        <v>2.0699999999999998</v>
      </c>
      <c r="X111" s="232">
        <f>U111</f>
        <v>0.32</v>
      </c>
      <c r="Y111" s="232">
        <f>W111/R111</f>
        <v>0.60349854227405242</v>
      </c>
      <c r="Z111" s="232" t="s">
        <v>55</v>
      </c>
      <c r="AA111" s="232">
        <v>15</v>
      </c>
      <c r="AB111" s="232" t="s">
        <v>56</v>
      </c>
      <c r="AC111" s="232">
        <v>7</v>
      </c>
      <c r="AD111" s="232" t="s">
        <v>388</v>
      </c>
      <c r="AE111" s="232" t="s">
        <v>609</v>
      </c>
      <c r="AF111" s="232" t="s">
        <v>58</v>
      </c>
      <c r="AG111" s="232" t="s">
        <v>58</v>
      </c>
      <c r="AH111" s="232" t="s">
        <v>59</v>
      </c>
      <c r="AI111" s="232" t="s">
        <v>58</v>
      </c>
      <c r="AJ111" s="232" t="s">
        <v>293</v>
      </c>
      <c r="AK111" s="232" t="s">
        <v>389</v>
      </c>
      <c r="AL111" s="232">
        <v>110</v>
      </c>
      <c r="AM111" s="232"/>
      <c r="AN111" s="232">
        <v>-35</v>
      </c>
      <c r="AO111" s="232">
        <v>170</v>
      </c>
      <c r="AP111" s="234" t="s">
        <v>390</v>
      </c>
      <c r="AQ111" s="3" t="s">
        <v>391</v>
      </c>
    </row>
    <row r="112" spans="1:43" x14ac:dyDescent="0.25">
      <c r="A112" s="230" t="s">
        <v>903</v>
      </c>
      <c r="B112" s="232" t="s">
        <v>80</v>
      </c>
      <c r="C112" s="232" t="s">
        <v>392</v>
      </c>
      <c r="D112" s="232" t="s">
        <v>55</v>
      </c>
      <c r="E112" s="232" t="s">
        <v>55</v>
      </c>
      <c r="F112" s="240" t="s">
        <v>393</v>
      </c>
      <c r="G112" s="232" t="s">
        <v>394</v>
      </c>
      <c r="H112" s="232" t="s">
        <v>324</v>
      </c>
      <c r="I112" s="232" t="s">
        <v>49</v>
      </c>
      <c r="J112" s="232" t="s">
        <v>387</v>
      </c>
      <c r="K112" s="232">
        <v>12</v>
      </c>
      <c r="L112" s="232">
        <v>12</v>
      </c>
      <c r="M112" s="232"/>
      <c r="N112" s="232" t="s">
        <v>52</v>
      </c>
      <c r="O112" s="232">
        <v>4.5999999999999996</v>
      </c>
      <c r="P112" s="232">
        <v>5.58</v>
      </c>
      <c r="Q112" s="232" t="s">
        <v>53</v>
      </c>
      <c r="R112" s="232">
        <f>O112</f>
        <v>4.5999999999999996</v>
      </c>
      <c r="S112" s="232">
        <f>P112</f>
        <v>5.58</v>
      </c>
      <c r="T112" s="239">
        <v>0.57999999999999996</v>
      </c>
      <c r="U112" s="232">
        <v>0.17</v>
      </c>
      <c r="V112" s="232" t="s">
        <v>54</v>
      </c>
      <c r="W112" s="232">
        <f>T112</f>
        <v>0.57999999999999996</v>
      </c>
      <c r="X112" s="232">
        <f>U112</f>
        <v>0.17</v>
      </c>
      <c r="Y112" s="232">
        <f>W112/R112</f>
        <v>0.12608695652173912</v>
      </c>
      <c r="Z112" s="232" t="s">
        <v>55</v>
      </c>
      <c r="AA112" s="232">
        <v>15</v>
      </c>
      <c r="AB112" s="232" t="s">
        <v>56</v>
      </c>
      <c r="AC112" s="232">
        <v>7</v>
      </c>
      <c r="AD112" s="232" t="s">
        <v>388</v>
      </c>
      <c r="AE112" s="232" t="s">
        <v>609</v>
      </c>
      <c r="AF112" s="232" t="s">
        <v>58</v>
      </c>
      <c r="AG112" s="232" t="s">
        <v>58</v>
      </c>
      <c r="AH112" s="232" t="s">
        <v>59</v>
      </c>
      <c r="AI112" s="232" t="s">
        <v>58</v>
      </c>
      <c r="AJ112" s="232" t="s">
        <v>293</v>
      </c>
      <c r="AK112" s="232" t="s">
        <v>389</v>
      </c>
      <c r="AL112" s="232">
        <v>110</v>
      </c>
      <c r="AM112" s="232"/>
      <c r="AN112" s="232">
        <v>-35</v>
      </c>
      <c r="AO112" s="232">
        <v>170</v>
      </c>
      <c r="AP112" s="234" t="s">
        <v>390</v>
      </c>
      <c r="AQ112" s="3" t="s">
        <v>391</v>
      </c>
    </row>
    <row r="113" spans="1:43" x14ac:dyDescent="0.25">
      <c r="A113" s="230" t="s">
        <v>903</v>
      </c>
      <c r="B113" s="232" t="s">
        <v>109</v>
      </c>
      <c r="C113" s="232" t="s">
        <v>147</v>
      </c>
      <c r="D113" s="232" t="s">
        <v>151</v>
      </c>
      <c r="E113" s="232" t="s">
        <v>152</v>
      </c>
      <c r="F113" s="233" t="s">
        <v>325</v>
      </c>
      <c r="G113" s="232" t="s">
        <v>85</v>
      </c>
      <c r="H113" s="232" t="s">
        <v>86</v>
      </c>
      <c r="I113" s="232" t="s">
        <v>49</v>
      </c>
      <c r="J113" s="232" t="s">
        <v>55</v>
      </c>
      <c r="K113" s="232" t="s">
        <v>401</v>
      </c>
      <c r="L113" s="232">
        <v>13</v>
      </c>
      <c r="M113" s="232"/>
      <c r="N113" s="232" t="s">
        <v>52</v>
      </c>
      <c r="O113" s="232">
        <v>2.9</v>
      </c>
      <c r="P113" s="232">
        <v>2.7</v>
      </c>
      <c r="Q113" s="232" t="s">
        <v>53</v>
      </c>
      <c r="R113" s="232">
        <f>O113</f>
        <v>2.9</v>
      </c>
      <c r="S113" s="232">
        <f>P113</f>
        <v>2.7</v>
      </c>
      <c r="T113" s="232">
        <v>39.200000000000003</v>
      </c>
      <c r="U113" s="232">
        <v>7.45</v>
      </c>
      <c r="V113" s="232" t="s">
        <v>54</v>
      </c>
      <c r="W113" s="232">
        <f>T113</f>
        <v>39.200000000000003</v>
      </c>
      <c r="X113" s="232">
        <f>U113</f>
        <v>7.45</v>
      </c>
      <c r="Y113" s="232">
        <f>W113/R113</f>
        <v>13.517241379310347</v>
      </c>
      <c r="Z113" s="232" t="s">
        <v>55</v>
      </c>
      <c r="AA113" s="232">
        <v>40</v>
      </c>
      <c r="AB113" s="232" t="s">
        <v>730</v>
      </c>
      <c r="AC113" s="232">
        <v>5</v>
      </c>
      <c r="AD113" s="232" t="s">
        <v>731</v>
      </c>
      <c r="AE113" s="232" t="s">
        <v>55</v>
      </c>
      <c r="AF113" s="232" t="s">
        <v>58</v>
      </c>
      <c r="AG113" s="232" t="s">
        <v>58</v>
      </c>
      <c r="AH113" s="232" t="s">
        <v>732</v>
      </c>
      <c r="AI113" s="232" t="s">
        <v>60</v>
      </c>
      <c r="AJ113" s="232" t="s">
        <v>175</v>
      </c>
      <c r="AK113" s="232" t="s">
        <v>174</v>
      </c>
      <c r="AL113" s="232">
        <v>400</v>
      </c>
      <c r="AM113" s="232"/>
      <c r="AN113" s="232">
        <v>45</v>
      </c>
      <c r="AO113" s="232">
        <v>-124</v>
      </c>
      <c r="AP113" s="232" t="s">
        <v>402</v>
      </c>
      <c r="AQ113" s="3" t="s">
        <v>403</v>
      </c>
    </row>
    <row r="114" spans="1:43" x14ac:dyDescent="0.25">
      <c r="A114" s="230" t="s">
        <v>903</v>
      </c>
      <c r="B114" s="232" t="s">
        <v>109</v>
      </c>
      <c r="C114" s="232" t="s">
        <v>147</v>
      </c>
      <c r="D114" s="232" t="s">
        <v>151</v>
      </c>
      <c r="E114" s="232" t="s">
        <v>152</v>
      </c>
      <c r="F114" s="233" t="s">
        <v>325</v>
      </c>
      <c r="G114" s="232" t="s">
        <v>85</v>
      </c>
      <c r="H114" s="232" t="s">
        <v>86</v>
      </c>
      <c r="I114" s="232" t="s">
        <v>49</v>
      </c>
      <c r="J114" s="232" t="s">
        <v>55</v>
      </c>
      <c r="K114" s="232" t="s">
        <v>401</v>
      </c>
      <c r="L114" s="232">
        <v>13</v>
      </c>
      <c r="M114" s="232"/>
      <c r="N114" s="232" t="s">
        <v>52</v>
      </c>
      <c r="O114" s="232">
        <v>9.3000000000000007</v>
      </c>
      <c r="P114" s="232">
        <v>2</v>
      </c>
      <c r="Q114" s="232" t="s">
        <v>53</v>
      </c>
      <c r="R114" s="232">
        <f>O114</f>
        <v>9.3000000000000007</v>
      </c>
      <c r="S114" s="232">
        <f>P114</f>
        <v>2</v>
      </c>
      <c r="T114" s="232">
        <v>188</v>
      </c>
      <c r="U114" s="232">
        <v>12.9</v>
      </c>
      <c r="V114" s="232" t="s">
        <v>54</v>
      </c>
      <c r="W114" s="232">
        <f>T114</f>
        <v>188</v>
      </c>
      <c r="X114" s="232">
        <f>U114</f>
        <v>12.9</v>
      </c>
      <c r="Y114" s="232">
        <f>W114/R114</f>
        <v>20.21505376344086</v>
      </c>
      <c r="Z114" s="232" t="s">
        <v>55</v>
      </c>
      <c r="AA114" s="232">
        <v>40</v>
      </c>
      <c r="AB114" s="230" t="s">
        <v>730</v>
      </c>
      <c r="AC114" s="232">
        <v>5</v>
      </c>
      <c r="AD114" s="230" t="s">
        <v>731</v>
      </c>
      <c r="AE114" s="232" t="s">
        <v>55</v>
      </c>
      <c r="AF114" s="232" t="s">
        <v>58</v>
      </c>
      <c r="AG114" s="232" t="s">
        <v>58</v>
      </c>
      <c r="AH114" s="232" t="s">
        <v>732</v>
      </c>
      <c r="AI114" s="230" t="s">
        <v>60</v>
      </c>
      <c r="AJ114" s="230" t="s">
        <v>175</v>
      </c>
      <c r="AK114" s="230" t="s">
        <v>174</v>
      </c>
      <c r="AL114" s="232">
        <v>400</v>
      </c>
      <c r="AM114" s="232"/>
      <c r="AN114" s="232">
        <v>45</v>
      </c>
      <c r="AO114" s="232">
        <v>-124</v>
      </c>
      <c r="AP114" s="232" t="s">
        <v>402</v>
      </c>
      <c r="AQ114" s="3" t="s">
        <v>403</v>
      </c>
    </row>
    <row r="115" spans="1:43" x14ac:dyDescent="0.25">
      <c r="A115" s="230" t="s">
        <v>903</v>
      </c>
      <c r="B115" s="232" t="s">
        <v>109</v>
      </c>
      <c r="C115" s="232" t="s">
        <v>147</v>
      </c>
      <c r="D115" s="232" t="s">
        <v>151</v>
      </c>
      <c r="E115" s="232" t="s">
        <v>152</v>
      </c>
      <c r="F115" s="233" t="s">
        <v>325</v>
      </c>
      <c r="G115" s="232" t="s">
        <v>85</v>
      </c>
      <c r="H115" s="232" t="s">
        <v>86</v>
      </c>
      <c r="I115" s="232" t="s">
        <v>49</v>
      </c>
      <c r="J115" s="232" t="s">
        <v>55</v>
      </c>
      <c r="K115" s="232" t="s">
        <v>401</v>
      </c>
      <c r="L115" s="232">
        <v>13</v>
      </c>
      <c r="M115" s="232"/>
      <c r="N115" s="232" t="s">
        <v>52</v>
      </c>
      <c r="O115" s="232">
        <v>13.4</v>
      </c>
      <c r="P115" s="232">
        <v>7.35</v>
      </c>
      <c r="Q115" s="232" t="s">
        <v>53</v>
      </c>
      <c r="R115" s="232">
        <f>O115</f>
        <v>13.4</v>
      </c>
      <c r="S115" s="232">
        <f>P115</f>
        <v>7.35</v>
      </c>
      <c r="T115" s="232">
        <v>188</v>
      </c>
      <c r="U115" s="232">
        <v>30.3</v>
      </c>
      <c r="V115" s="232" t="s">
        <v>54</v>
      </c>
      <c r="W115" s="232">
        <f>T115</f>
        <v>188</v>
      </c>
      <c r="X115" s="232">
        <f>U115</f>
        <v>30.3</v>
      </c>
      <c r="Y115" s="232">
        <f>W115/R115</f>
        <v>14.029850746268655</v>
      </c>
      <c r="Z115" s="232" t="s">
        <v>55</v>
      </c>
      <c r="AA115" s="232">
        <v>40</v>
      </c>
      <c r="AB115" s="230" t="s">
        <v>730</v>
      </c>
      <c r="AC115" s="232">
        <v>5</v>
      </c>
      <c r="AD115" s="230" t="s">
        <v>731</v>
      </c>
      <c r="AE115" s="232" t="s">
        <v>55</v>
      </c>
      <c r="AF115" s="232" t="s">
        <v>58</v>
      </c>
      <c r="AG115" s="232" t="s">
        <v>58</v>
      </c>
      <c r="AH115" s="232" t="s">
        <v>732</v>
      </c>
      <c r="AI115" s="230" t="s">
        <v>60</v>
      </c>
      <c r="AJ115" s="230" t="s">
        <v>175</v>
      </c>
      <c r="AK115" s="230" t="s">
        <v>174</v>
      </c>
      <c r="AL115" s="232">
        <v>400</v>
      </c>
      <c r="AM115" s="232"/>
      <c r="AN115" s="232">
        <v>45</v>
      </c>
      <c r="AO115" s="232">
        <v>-124</v>
      </c>
      <c r="AP115" s="232" t="s">
        <v>402</v>
      </c>
      <c r="AQ115" s="3" t="s">
        <v>403</v>
      </c>
    </row>
    <row r="116" spans="1:43" x14ac:dyDescent="0.25">
      <c r="A116" s="230" t="s">
        <v>903</v>
      </c>
      <c r="B116" s="232" t="s">
        <v>42</v>
      </c>
      <c r="C116" s="232" t="s">
        <v>69</v>
      </c>
      <c r="D116" s="232" t="s">
        <v>178</v>
      </c>
      <c r="E116" s="232" t="s">
        <v>287</v>
      </c>
      <c r="F116" s="233" t="s">
        <v>404</v>
      </c>
      <c r="G116" s="232" t="s">
        <v>73</v>
      </c>
      <c r="H116" s="232" t="s">
        <v>86</v>
      </c>
      <c r="I116" s="232" t="s">
        <v>68</v>
      </c>
      <c r="J116" s="232" t="s">
        <v>87</v>
      </c>
      <c r="K116" s="232">
        <v>24</v>
      </c>
      <c r="L116" s="232">
        <v>24</v>
      </c>
      <c r="M116" s="232"/>
      <c r="N116" s="232" t="s">
        <v>52</v>
      </c>
      <c r="O116" s="232">
        <v>9.2899999999999991</v>
      </c>
      <c r="P116" s="232">
        <v>2.81</v>
      </c>
      <c r="Q116" s="232" t="s">
        <v>53</v>
      </c>
      <c r="R116" s="232">
        <f>O116</f>
        <v>9.2899999999999991</v>
      </c>
      <c r="S116" s="232">
        <f>P116</f>
        <v>2.81</v>
      </c>
      <c r="T116" s="232">
        <v>22.3</v>
      </c>
      <c r="U116" s="232">
        <v>2.2999999999999998</v>
      </c>
      <c r="V116" s="232" t="s">
        <v>54</v>
      </c>
      <c r="W116" s="232">
        <f>T116</f>
        <v>22.3</v>
      </c>
      <c r="X116" s="232">
        <f>U116</f>
        <v>2.2999999999999998</v>
      </c>
      <c r="Y116" s="232">
        <f>W116/R116</f>
        <v>2.4004305705059208</v>
      </c>
      <c r="Z116" s="232" t="s">
        <v>55</v>
      </c>
      <c r="AA116" s="232">
        <v>40</v>
      </c>
      <c r="AB116" s="232" t="s">
        <v>56</v>
      </c>
      <c r="AC116" s="232" t="s">
        <v>55</v>
      </c>
      <c r="AD116" s="232" t="s">
        <v>733</v>
      </c>
      <c r="AE116" s="232" t="s">
        <v>619</v>
      </c>
      <c r="AF116" s="232" t="s">
        <v>58</v>
      </c>
      <c r="AG116" s="232" t="s">
        <v>58</v>
      </c>
      <c r="AH116" s="232" t="s">
        <v>59</v>
      </c>
      <c r="AI116" s="232" t="s">
        <v>60</v>
      </c>
      <c r="AJ116" s="232">
        <v>4</v>
      </c>
      <c r="AK116" s="232" t="s">
        <v>61</v>
      </c>
      <c r="AL116" s="232">
        <v>120</v>
      </c>
      <c r="AM116" s="232"/>
      <c r="AN116" s="232">
        <v>43</v>
      </c>
      <c r="AO116" s="232">
        <v>140</v>
      </c>
      <c r="AP116" s="234" t="s">
        <v>734</v>
      </c>
      <c r="AQ116" s="3" t="s">
        <v>406</v>
      </c>
    </row>
    <row r="117" spans="1:43" x14ac:dyDescent="0.25">
      <c r="A117" s="230" t="s">
        <v>903</v>
      </c>
      <c r="B117" s="232" t="s">
        <v>42</v>
      </c>
      <c r="C117" s="232" t="s">
        <v>69</v>
      </c>
      <c r="D117" s="232" t="s">
        <v>178</v>
      </c>
      <c r="E117" s="232" t="s">
        <v>287</v>
      </c>
      <c r="F117" s="233" t="s">
        <v>404</v>
      </c>
      <c r="G117" s="232" t="s">
        <v>73</v>
      </c>
      <c r="H117" s="232" t="s">
        <v>86</v>
      </c>
      <c r="I117" s="232" t="s">
        <v>68</v>
      </c>
      <c r="J117" s="232" t="s">
        <v>87</v>
      </c>
      <c r="K117" s="232">
        <v>24</v>
      </c>
      <c r="L117" s="232">
        <v>24</v>
      </c>
      <c r="M117" s="232"/>
      <c r="N117" s="232" t="s">
        <v>52</v>
      </c>
      <c r="O117" s="232">
        <v>40.4</v>
      </c>
      <c r="P117" s="232">
        <v>15</v>
      </c>
      <c r="Q117" s="232" t="s">
        <v>53</v>
      </c>
      <c r="R117" s="232">
        <f>O117</f>
        <v>40.4</v>
      </c>
      <c r="S117" s="232">
        <f>P117</f>
        <v>15</v>
      </c>
      <c r="T117" s="232">
        <v>42.7</v>
      </c>
      <c r="U117" s="232">
        <v>10.3</v>
      </c>
      <c r="V117" s="232" t="s">
        <v>54</v>
      </c>
      <c r="W117" s="232">
        <f>T117</f>
        <v>42.7</v>
      </c>
      <c r="X117" s="232">
        <f>U117</f>
        <v>10.3</v>
      </c>
      <c r="Y117" s="232">
        <f>W117/R117</f>
        <v>1.056930693069307</v>
      </c>
      <c r="Z117" s="232" t="s">
        <v>55</v>
      </c>
      <c r="AA117" s="232">
        <v>40</v>
      </c>
      <c r="AB117" s="232" t="s">
        <v>56</v>
      </c>
      <c r="AC117" s="232" t="s">
        <v>55</v>
      </c>
      <c r="AD117" s="232" t="s">
        <v>735</v>
      </c>
      <c r="AE117" s="232" t="s">
        <v>619</v>
      </c>
      <c r="AF117" s="232" t="s">
        <v>58</v>
      </c>
      <c r="AG117" s="232" t="s">
        <v>58</v>
      </c>
      <c r="AH117" s="232" t="s">
        <v>59</v>
      </c>
      <c r="AI117" s="232" t="s">
        <v>60</v>
      </c>
      <c r="AJ117" s="232">
        <v>4</v>
      </c>
      <c r="AK117" s="232" t="s">
        <v>61</v>
      </c>
      <c r="AL117" s="232">
        <v>120</v>
      </c>
      <c r="AM117" s="232"/>
      <c r="AN117" s="232">
        <v>43</v>
      </c>
      <c r="AO117" s="232">
        <v>140</v>
      </c>
      <c r="AP117" s="234" t="s">
        <v>734</v>
      </c>
      <c r="AQ117" s="3" t="s">
        <v>406</v>
      </c>
    </row>
    <row r="118" spans="1:43" x14ac:dyDescent="0.25">
      <c r="A118" s="230" t="s">
        <v>903</v>
      </c>
      <c r="B118" s="232" t="s">
        <v>80</v>
      </c>
      <c r="C118" s="232" t="s">
        <v>93</v>
      </c>
      <c r="D118" s="232" t="s">
        <v>416</v>
      </c>
      <c r="E118" s="232" t="s">
        <v>417</v>
      </c>
      <c r="F118" s="240" t="s">
        <v>418</v>
      </c>
      <c r="G118" s="232" t="s">
        <v>97</v>
      </c>
      <c r="H118" s="232" t="s">
        <v>86</v>
      </c>
      <c r="I118" s="232" t="s">
        <v>49</v>
      </c>
      <c r="J118" s="232" t="s">
        <v>207</v>
      </c>
      <c r="K118" s="232">
        <v>12</v>
      </c>
      <c r="L118" s="232">
        <v>12</v>
      </c>
      <c r="M118" s="232"/>
      <c r="N118" s="232" t="s">
        <v>52</v>
      </c>
      <c r="O118" s="232">
        <v>16.170000000000002</v>
      </c>
      <c r="P118" s="232" t="s">
        <v>55</v>
      </c>
      <c r="Q118" s="232" t="s">
        <v>53</v>
      </c>
      <c r="R118" s="232">
        <f>O118</f>
        <v>16.170000000000002</v>
      </c>
      <c r="S118" s="232" t="str">
        <f>P118</f>
        <v>NA</v>
      </c>
      <c r="T118" s="232">
        <v>0.01</v>
      </c>
      <c r="U118" s="232" t="s">
        <v>55</v>
      </c>
      <c r="V118" s="232" t="s">
        <v>420</v>
      </c>
      <c r="W118" s="232">
        <f>(T118/0.01067)/0.226</f>
        <v>4.1469341715669605</v>
      </c>
      <c r="X118" s="232" t="s">
        <v>55</v>
      </c>
      <c r="Y118" s="232">
        <f>W118/R118</f>
        <v>0.25645851401156217</v>
      </c>
      <c r="Z118" s="232" t="s">
        <v>55</v>
      </c>
      <c r="AA118" s="232">
        <v>64</v>
      </c>
      <c r="AB118" s="232" t="s">
        <v>56</v>
      </c>
      <c r="AC118" s="232">
        <v>6</v>
      </c>
      <c r="AD118" s="232" t="s">
        <v>421</v>
      </c>
      <c r="AE118" s="232" t="s">
        <v>609</v>
      </c>
      <c r="AF118" s="232" t="s">
        <v>58</v>
      </c>
      <c r="AG118" s="232" t="s">
        <v>58</v>
      </c>
      <c r="AH118" s="232" t="s">
        <v>59</v>
      </c>
      <c r="AI118" s="232" t="s">
        <v>58</v>
      </c>
      <c r="AJ118" s="232" t="s">
        <v>77</v>
      </c>
      <c r="AK118" s="232" t="s">
        <v>209</v>
      </c>
      <c r="AL118" s="232">
        <v>30</v>
      </c>
      <c r="AM118" s="232"/>
      <c r="AN118" s="232">
        <v>-43</v>
      </c>
      <c r="AO118" s="232">
        <v>147</v>
      </c>
      <c r="AP118" s="234" t="s">
        <v>422</v>
      </c>
      <c r="AQ118" s="9" t="s">
        <v>423</v>
      </c>
    </row>
    <row r="119" spans="1:43" x14ac:dyDescent="0.25">
      <c r="A119" s="230" t="s">
        <v>903</v>
      </c>
      <c r="B119" s="232" t="s">
        <v>80</v>
      </c>
      <c r="C119" s="232" t="s">
        <v>93</v>
      </c>
      <c r="D119" s="232" t="s">
        <v>416</v>
      </c>
      <c r="E119" s="232" t="s">
        <v>417</v>
      </c>
      <c r="F119" s="240" t="s">
        <v>418</v>
      </c>
      <c r="G119" s="232" t="s">
        <v>97</v>
      </c>
      <c r="H119" s="232" t="s">
        <v>86</v>
      </c>
      <c r="I119" s="232" t="s">
        <v>49</v>
      </c>
      <c r="J119" s="232" t="s">
        <v>207</v>
      </c>
      <c r="K119" s="232">
        <v>12</v>
      </c>
      <c r="L119" s="232">
        <v>12</v>
      </c>
      <c r="M119" s="232"/>
      <c r="N119" s="232" t="s">
        <v>52</v>
      </c>
      <c r="O119" s="232">
        <v>152.93</v>
      </c>
      <c r="P119" s="232" t="s">
        <v>55</v>
      </c>
      <c r="Q119" s="232" t="s">
        <v>53</v>
      </c>
      <c r="R119" s="232">
        <f>O119</f>
        <v>152.93</v>
      </c>
      <c r="S119" s="232" t="str">
        <f>P119</f>
        <v>NA</v>
      </c>
      <c r="T119" s="232">
        <v>0.12</v>
      </c>
      <c r="U119" s="232" t="s">
        <v>55</v>
      </c>
      <c r="V119" s="232" t="s">
        <v>420</v>
      </c>
      <c r="W119" s="232">
        <f>(T119/0.01067)/0.226</f>
        <v>49.763210058803523</v>
      </c>
      <c r="X119" s="232" t="s">
        <v>55</v>
      </c>
      <c r="Y119" s="232">
        <f>W119/R119</f>
        <v>0.32539861412936322</v>
      </c>
      <c r="Z119" s="232" t="s">
        <v>55</v>
      </c>
      <c r="AA119" s="232">
        <v>64</v>
      </c>
      <c r="AB119" s="232" t="s">
        <v>56</v>
      </c>
      <c r="AC119" s="232">
        <v>6</v>
      </c>
      <c r="AD119" s="232" t="s">
        <v>421</v>
      </c>
      <c r="AE119" s="232" t="s">
        <v>609</v>
      </c>
      <c r="AF119" s="232" t="s">
        <v>58</v>
      </c>
      <c r="AG119" s="232" t="s">
        <v>58</v>
      </c>
      <c r="AH119" s="232" t="s">
        <v>59</v>
      </c>
      <c r="AI119" s="232" t="s">
        <v>58</v>
      </c>
      <c r="AJ119" s="232" t="s">
        <v>77</v>
      </c>
      <c r="AK119" s="232" t="s">
        <v>209</v>
      </c>
      <c r="AL119" s="232">
        <v>150</v>
      </c>
      <c r="AM119" s="232"/>
      <c r="AN119" s="232">
        <v>-43</v>
      </c>
      <c r="AO119" s="232">
        <v>147</v>
      </c>
      <c r="AP119" s="234" t="s">
        <v>422</v>
      </c>
      <c r="AQ119" s="9" t="s">
        <v>423</v>
      </c>
    </row>
    <row r="120" spans="1:43" x14ac:dyDescent="0.25">
      <c r="A120" s="230" t="s">
        <v>903</v>
      </c>
      <c r="B120" s="232" t="s">
        <v>109</v>
      </c>
      <c r="C120" s="232" t="s">
        <v>110</v>
      </c>
      <c r="D120" s="232" t="s">
        <v>111</v>
      </c>
      <c r="E120" s="232" t="s">
        <v>112</v>
      </c>
      <c r="F120" s="233" t="s">
        <v>736</v>
      </c>
      <c r="G120" s="232" t="s">
        <v>108</v>
      </c>
      <c r="H120" s="232" t="s">
        <v>86</v>
      </c>
      <c r="I120" s="232" t="s">
        <v>49</v>
      </c>
      <c r="J120" s="232" t="s">
        <v>191</v>
      </c>
      <c r="K120" s="232" t="s">
        <v>77</v>
      </c>
      <c r="L120" s="232" t="s">
        <v>55</v>
      </c>
      <c r="M120" s="232"/>
      <c r="N120" s="232" t="s">
        <v>52</v>
      </c>
      <c r="O120" s="232">
        <v>10</v>
      </c>
      <c r="P120" s="232" t="s">
        <v>55</v>
      </c>
      <c r="Q120" s="232" t="s">
        <v>53</v>
      </c>
      <c r="R120" s="232">
        <f>O120</f>
        <v>10</v>
      </c>
      <c r="S120" s="232" t="str">
        <f>P120</f>
        <v>NA</v>
      </c>
      <c r="T120" s="232">
        <v>32</v>
      </c>
      <c r="U120" s="232" t="s">
        <v>55</v>
      </c>
      <c r="V120" s="232" t="s">
        <v>54</v>
      </c>
      <c r="W120" s="232">
        <f>T120</f>
        <v>32</v>
      </c>
      <c r="X120" s="232" t="str">
        <f>U120</f>
        <v>NA</v>
      </c>
      <c r="Y120" s="232">
        <f>W120/R120</f>
        <v>3.2</v>
      </c>
      <c r="Z120" s="232" t="s">
        <v>55</v>
      </c>
      <c r="AA120" s="232">
        <v>50</v>
      </c>
      <c r="AB120" s="232" t="s">
        <v>56</v>
      </c>
      <c r="AC120" s="232" t="s">
        <v>55</v>
      </c>
      <c r="AD120" s="232" t="s">
        <v>737</v>
      </c>
      <c r="AE120" s="232" t="s">
        <v>609</v>
      </c>
      <c r="AF120" s="232" t="s">
        <v>58</v>
      </c>
      <c r="AG120" s="232" t="s">
        <v>58</v>
      </c>
      <c r="AH120" s="232" t="s">
        <v>59</v>
      </c>
      <c r="AI120" s="232" t="s">
        <v>58</v>
      </c>
      <c r="AJ120" s="232" t="s">
        <v>77</v>
      </c>
      <c r="AK120" s="232" t="s">
        <v>209</v>
      </c>
      <c r="AL120" s="232">
        <v>350</v>
      </c>
      <c r="AM120" s="232"/>
      <c r="AN120" s="232">
        <v>42</v>
      </c>
      <c r="AO120" s="232">
        <v>-70</v>
      </c>
      <c r="AP120" s="234" t="s">
        <v>738</v>
      </c>
      <c r="AQ120" s="3" t="s">
        <v>739</v>
      </c>
    </row>
    <row r="121" spans="1:43" x14ac:dyDescent="0.25">
      <c r="A121" s="230" t="s">
        <v>903</v>
      </c>
      <c r="B121" s="232" t="s">
        <v>109</v>
      </c>
      <c r="C121" s="232" t="s">
        <v>110</v>
      </c>
      <c r="D121" s="232" t="s">
        <v>111</v>
      </c>
      <c r="E121" s="232" t="s">
        <v>112</v>
      </c>
      <c r="F121" s="233" t="s">
        <v>736</v>
      </c>
      <c r="G121" s="232" t="s">
        <v>108</v>
      </c>
      <c r="H121" s="232" t="s">
        <v>86</v>
      </c>
      <c r="I121" s="232" t="s">
        <v>49</v>
      </c>
      <c r="J121" s="232" t="s">
        <v>191</v>
      </c>
      <c r="K121" s="232" t="s">
        <v>77</v>
      </c>
      <c r="L121" s="232" t="s">
        <v>55</v>
      </c>
      <c r="M121" s="232"/>
      <c r="N121" s="232" t="s">
        <v>52</v>
      </c>
      <c r="O121" s="232">
        <v>10</v>
      </c>
      <c r="P121" s="232" t="s">
        <v>55</v>
      </c>
      <c r="Q121" s="232" t="s">
        <v>53</v>
      </c>
      <c r="R121" s="232">
        <f>O121</f>
        <v>10</v>
      </c>
      <c r="S121" s="232" t="str">
        <f>P121</f>
        <v>NA</v>
      </c>
      <c r="T121" s="232">
        <v>32</v>
      </c>
      <c r="U121" s="232" t="s">
        <v>55</v>
      </c>
      <c r="V121" s="232" t="s">
        <v>54</v>
      </c>
      <c r="W121" s="232">
        <f>T121</f>
        <v>32</v>
      </c>
      <c r="X121" s="232" t="str">
        <f>U121</f>
        <v>NA</v>
      </c>
      <c r="Y121" s="232">
        <f>W121/R121</f>
        <v>3.2</v>
      </c>
      <c r="Z121" s="232" t="s">
        <v>55</v>
      </c>
      <c r="AA121" s="232">
        <v>50</v>
      </c>
      <c r="AB121" s="232" t="s">
        <v>56</v>
      </c>
      <c r="AC121" s="232" t="s">
        <v>55</v>
      </c>
      <c r="AD121" s="232" t="s">
        <v>737</v>
      </c>
      <c r="AE121" s="232" t="s">
        <v>609</v>
      </c>
      <c r="AF121" s="232" t="s">
        <v>58</v>
      </c>
      <c r="AG121" s="232" t="s">
        <v>58</v>
      </c>
      <c r="AH121" s="232" t="s">
        <v>59</v>
      </c>
      <c r="AI121" s="232" t="s">
        <v>58</v>
      </c>
      <c r="AJ121" s="232" t="s">
        <v>77</v>
      </c>
      <c r="AK121" s="232" t="s">
        <v>209</v>
      </c>
      <c r="AL121" s="232">
        <v>350</v>
      </c>
      <c r="AM121" s="232"/>
      <c r="AN121" s="232">
        <v>42</v>
      </c>
      <c r="AO121" s="232">
        <v>-70</v>
      </c>
      <c r="AP121" s="234" t="s">
        <v>738</v>
      </c>
      <c r="AQ121" s="3" t="s">
        <v>739</v>
      </c>
    </row>
    <row r="122" spans="1:43" x14ac:dyDescent="0.25">
      <c r="A122" s="230" t="s">
        <v>903</v>
      </c>
      <c r="B122" s="232" t="s">
        <v>109</v>
      </c>
      <c r="C122" s="232" t="s">
        <v>110</v>
      </c>
      <c r="D122" s="232" t="s">
        <v>111</v>
      </c>
      <c r="E122" s="232" t="s">
        <v>112</v>
      </c>
      <c r="F122" s="233" t="s">
        <v>736</v>
      </c>
      <c r="G122" s="232" t="s">
        <v>108</v>
      </c>
      <c r="H122" s="232" t="s">
        <v>86</v>
      </c>
      <c r="I122" s="232" t="s">
        <v>49</v>
      </c>
      <c r="J122" s="232" t="s">
        <v>191</v>
      </c>
      <c r="K122" s="232" t="s">
        <v>77</v>
      </c>
      <c r="L122" s="232" t="s">
        <v>55</v>
      </c>
      <c r="M122" s="232"/>
      <c r="N122" s="232" t="s">
        <v>52</v>
      </c>
      <c r="O122" s="232">
        <v>8</v>
      </c>
      <c r="P122" s="232" t="s">
        <v>55</v>
      </c>
      <c r="Q122" s="232" t="s">
        <v>53</v>
      </c>
      <c r="R122" s="232">
        <f>O122</f>
        <v>8</v>
      </c>
      <c r="S122" s="232" t="str">
        <f>P122</f>
        <v>NA</v>
      </c>
      <c r="T122" s="232">
        <v>38</v>
      </c>
      <c r="U122" s="232" t="s">
        <v>55</v>
      </c>
      <c r="V122" s="232" t="s">
        <v>54</v>
      </c>
      <c r="W122" s="232">
        <f>T122</f>
        <v>38</v>
      </c>
      <c r="X122" s="232" t="str">
        <f>U122</f>
        <v>NA</v>
      </c>
      <c r="Y122" s="232">
        <f>W122/R122</f>
        <v>4.75</v>
      </c>
      <c r="Z122" s="232" t="s">
        <v>55</v>
      </c>
      <c r="AA122" s="232">
        <v>50</v>
      </c>
      <c r="AB122" s="232" t="s">
        <v>56</v>
      </c>
      <c r="AC122" s="232" t="s">
        <v>55</v>
      </c>
      <c r="AD122" s="232" t="s">
        <v>737</v>
      </c>
      <c r="AE122" s="232" t="s">
        <v>609</v>
      </c>
      <c r="AF122" s="232" t="s">
        <v>58</v>
      </c>
      <c r="AG122" s="232" t="s">
        <v>58</v>
      </c>
      <c r="AH122" s="232" t="s">
        <v>59</v>
      </c>
      <c r="AI122" s="232" t="s">
        <v>58</v>
      </c>
      <c r="AJ122" s="232" t="s">
        <v>77</v>
      </c>
      <c r="AK122" s="232" t="s">
        <v>209</v>
      </c>
      <c r="AL122" s="232">
        <v>350</v>
      </c>
      <c r="AM122" s="232"/>
      <c r="AN122" s="232">
        <v>42</v>
      </c>
      <c r="AO122" s="232">
        <v>-70</v>
      </c>
      <c r="AP122" s="234" t="s">
        <v>738</v>
      </c>
      <c r="AQ122" s="3" t="s">
        <v>739</v>
      </c>
    </row>
    <row r="123" spans="1:43" x14ac:dyDescent="0.25">
      <c r="A123" s="230" t="s">
        <v>903</v>
      </c>
      <c r="B123" s="232" t="s">
        <v>109</v>
      </c>
      <c r="C123" s="232" t="s">
        <v>110</v>
      </c>
      <c r="D123" s="232" t="s">
        <v>111</v>
      </c>
      <c r="E123" s="232" t="s">
        <v>112</v>
      </c>
      <c r="F123" s="233" t="s">
        <v>736</v>
      </c>
      <c r="G123" s="232" t="s">
        <v>108</v>
      </c>
      <c r="H123" s="232" t="s">
        <v>86</v>
      </c>
      <c r="I123" s="232" t="s">
        <v>49</v>
      </c>
      <c r="J123" s="232" t="s">
        <v>191</v>
      </c>
      <c r="K123" s="232" t="s">
        <v>77</v>
      </c>
      <c r="L123" s="232" t="s">
        <v>55</v>
      </c>
      <c r="M123" s="232"/>
      <c r="N123" s="232" t="s">
        <v>52</v>
      </c>
      <c r="O123" s="232">
        <v>8</v>
      </c>
      <c r="P123" s="232" t="s">
        <v>55</v>
      </c>
      <c r="Q123" s="232" t="s">
        <v>53</v>
      </c>
      <c r="R123" s="232">
        <f>O123</f>
        <v>8</v>
      </c>
      <c r="S123" s="232" t="str">
        <f>P123</f>
        <v>NA</v>
      </c>
      <c r="T123" s="232">
        <v>45</v>
      </c>
      <c r="U123" s="232" t="s">
        <v>55</v>
      </c>
      <c r="V123" s="232" t="s">
        <v>54</v>
      </c>
      <c r="W123" s="232">
        <f>T123</f>
        <v>45</v>
      </c>
      <c r="X123" s="232" t="str">
        <f>U123</f>
        <v>NA</v>
      </c>
      <c r="Y123" s="232">
        <f>W123/R123</f>
        <v>5.625</v>
      </c>
      <c r="Z123" s="232" t="s">
        <v>55</v>
      </c>
      <c r="AA123" s="232">
        <v>50</v>
      </c>
      <c r="AB123" s="232" t="s">
        <v>56</v>
      </c>
      <c r="AC123" s="232" t="s">
        <v>55</v>
      </c>
      <c r="AD123" s="232" t="s">
        <v>737</v>
      </c>
      <c r="AE123" s="232" t="s">
        <v>609</v>
      </c>
      <c r="AF123" s="232" t="s">
        <v>58</v>
      </c>
      <c r="AG123" s="232" t="s">
        <v>58</v>
      </c>
      <c r="AH123" s="232" t="s">
        <v>59</v>
      </c>
      <c r="AI123" s="232" t="s">
        <v>58</v>
      </c>
      <c r="AJ123" s="232" t="s">
        <v>77</v>
      </c>
      <c r="AK123" s="232" t="s">
        <v>209</v>
      </c>
      <c r="AL123" s="232">
        <v>350</v>
      </c>
      <c r="AM123" s="232"/>
      <c r="AN123" s="232">
        <v>42</v>
      </c>
      <c r="AO123" s="232">
        <v>-70</v>
      </c>
      <c r="AP123" s="234" t="s">
        <v>738</v>
      </c>
      <c r="AQ123" s="3" t="s">
        <v>739</v>
      </c>
    </row>
    <row r="124" spans="1:43" x14ac:dyDescent="0.25">
      <c r="A124" s="230" t="s">
        <v>903</v>
      </c>
      <c r="B124" s="232" t="s">
        <v>109</v>
      </c>
      <c r="C124" s="232" t="s">
        <v>110</v>
      </c>
      <c r="D124" s="232" t="s">
        <v>111</v>
      </c>
      <c r="E124" s="232" t="s">
        <v>112</v>
      </c>
      <c r="F124" s="233" t="s">
        <v>736</v>
      </c>
      <c r="G124" s="232" t="s">
        <v>108</v>
      </c>
      <c r="H124" s="232" t="s">
        <v>86</v>
      </c>
      <c r="I124" s="232" t="s">
        <v>49</v>
      </c>
      <c r="J124" s="232" t="s">
        <v>203</v>
      </c>
      <c r="K124" s="232" t="s">
        <v>77</v>
      </c>
      <c r="L124" s="232" t="s">
        <v>55</v>
      </c>
      <c r="M124" s="232"/>
      <c r="N124" s="232" t="s">
        <v>52</v>
      </c>
      <c r="O124" s="232">
        <v>14</v>
      </c>
      <c r="P124" s="232" t="s">
        <v>55</v>
      </c>
      <c r="Q124" s="232" t="s">
        <v>53</v>
      </c>
      <c r="R124" s="232">
        <v>14</v>
      </c>
      <c r="S124" s="232" t="str">
        <f>P124</f>
        <v>NA</v>
      </c>
      <c r="T124" s="232">
        <v>47</v>
      </c>
      <c r="U124" s="232" t="s">
        <v>55</v>
      </c>
      <c r="V124" s="232" t="s">
        <v>54</v>
      </c>
      <c r="W124" s="232">
        <f>T124</f>
        <v>47</v>
      </c>
      <c r="X124" s="232" t="str">
        <f>U124</f>
        <v>NA</v>
      </c>
      <c r="Y124" s="232">
        <f>W124/R124</f>
        <v>3.3571428571428572</v>
      </c>
      <c r="Z124" s="232" t="s">
        <v>55</v>
      </c>
      <c r="AA124" s="232">
        <v>50</v>
      </c>
      <c r="AB124" s="232" t="s">
        <v>56</v>
      </c>
      <c r="AC124" s="232" t="s">
        <v>55</v>
      </c>
      <c r="AD124" s="232" t="s">
        <v>737</v>
      </c>
      <c r="AE124" s="232" t="s">
        <v>609</v>
      </c>
      <c r="AF124" s="232" t="s">
        <v>58</v>
      </c>
      <c r="AG124" s="232" t="s">
        <v>58</v>
      </c>
      <c r="AH124" s="232" t="s">
        <v>59</v>
      </c>
      <c r="AI124" s="232" t="s">
        <v>58</v>
      </c>
      <c r="AJ124" s="232" t="s">
        <v>77</v>
      </c>
      <c r="AK124" s="232" t="s">
        <v>209</v>
      </c>
      <c r="AL124" s="232">
        <v>350</v>
      </c>
      <c r="AM124" s="232"/>
      <c r="AN124" s="232">
        <v>42</v>
      </c>
      <c r="AO124" s="232">
        <v>-70</v>
      </c>
      <c r="AP124" s="234" t="s">
        <v>738</v>
      </c>
      <c r="AQ124" s="3" t="s">
        <v>739</v>
      </c>
    </row>
    <row r="125" spans="1:43" x14ac:dyDescent="0.25">
      <c r="A125" s="230" t="s">
        <v>903</v>
      </c>
      <c r="B125" s="232" t="s">
        <v>109</v>
      </c>
      <c r="C125" s="232" t="s">
        <v>110</v>
      </c>
      <c r="D125" s="232" t="s">
        <v>111</v>
      </c>
      <c r="E125" s="232" t="s">
        <v>112</v>
      </c>
      <c r="F125" s="233" t="s">
        <v>736</v>
      </c>
      <c r="G125" s="232" t="s">
        <v>108</v>
      </c>
      <c r="H125" s="232" t="s">
        <v>86</v>
      </c>
      <c r="I125" s="232" t="s">
        <v>49</v>
      </c>
      <c r="J125" s="232" t="s">
        <v>203</v>
      </c>
      <c r="K125" s="232" t="s">
        <v>77</v>
      </c>
      <c r="L125" s="232" t="s">
        <v>55</v>
      </c>
      <c r="M125" s="232"/>
      <c r="N125" s="232" t="s">
        <v>52</v>
      </c>
      <c r="O125" s="232">
        <v>15</v>
      </c>
      <c r="P125" s="232" t="s">
        <v>55</v>
      </c>
      <c r="Q125" s="232" t="s">
        <v>53</v>
      </c>
      <c r="R125" s="232">
        <f>O125</f>
        <v>15</v>
      </c>
      <c r="S125" s="232" t="str">
        <f>P125</f>
        <v>NA</v>
      </c>
      <c r="T125" s="232">
        <v>85</v>
      </c>
      <c r="U125" s="232" t="s">
        <v>55</v>
      </c>
      <c r="V125" s="232" t="s">
        <v>54</v>
      </c>
      <c r="W125" s="232">
        <f>T125</f>
        <v>85</v>
      </c>
      <c r="X125" s="232" t="str">
        <f>U125</f>
        <v>NA</v>
      </c>
      <c r="Y125" s="232">
        <f>W125/R125</f>
        <v>5.666666666666667</v>
      </c>
      <c r="Z125" s="232" t="s">
        <v>55</v>
      </c>
      <c r="AA125" s="232">
        <v>50</v>
      </c>
      <c r="AB125" s="232" t="s">
        <v>56</v>
      </c>
      <c r="AC125" s="232" t="s">
        <v>55</v>
      </c>
      <c r="AD125" s="232" t="s">
        <v>737</v>
      </c>
      <c r="AE125" s="232" t="s">
        <v>609</v>
      </c>
      <c r="AF125" s="232" t="s">
        <v>58</v>
      </c>
      <c r="AG125" s="232" t="s">
        <v>58</v>
      </c>
      <c r="AH125" s="232" t="s">
        <v>59</v>
      </c>
      <c r="AI125" s="232" t="s">
        <v>58</v>
      </c>
      <c r="AJ125" s="232" t="s">
        <v>77</v>
      </c>
      <c r="AK125" s="232" t="s">
        <v>209</v>
      </c>
      <c r="AL125" s="232">
        <v>350</v>
      </c>
      <c r="AM125" s="232"/>
      <c r="AN125" s="232">
        <v>42</v>
      </c>
      <c r="AO125" s="232">
        <v>-70</v>
      </c>
      <c r="AP125" s="234" t="s">
        <v>738</v>
      </c>
      <c r="AQ125" s="3" t="s">
        <v>739</v>
      </c>
    </row>
    <row r="126" spans="1:43" x14ac:dyDescent="0.25">
      <c r="A126" s="230" t="s">
        <v>903</v>
      </c>
      <c r="B126" s="232" t="s">
        <v>80</v>
      </c>
      <c r="C126" s="232" t="s">
        <v>167</v>
      </c>
      <c r="D126" s="232" t="s">
        <v>168</v>
      </c>
      <c r="E126" s="232" t="s">
        <v>169</v>
      </c>
      <c r="F126" s="233" t="s">
        <v>224</v>
      </c>
      <c r="G126" s="232" t="s">
        <v>97</v>
      </c>
      <c r="H126" s="232" t="s">
        <v>86</v>
      </c>
      <c r="I126" s="232" t="s">
        <v>49</v>
      </c>
      <c r="J126" s="232" t="s">
        <v>191</v>
      </c>
      <c r="K126" s="232" t="s">
        <v>77</v>
      </c>
      <c r="L126" s="232" t="s">
        <v>55</v>
      </c>
      <c r="M126" s="232"/>
      <c r="N126" s="232" t="s">
        <v>52</v>
      </c>
      <c r="O126" s="232">
        <v>7</v>
      </c>
      <c r="P126" s="232" t="s">
        <v>55</v>
      </c>
      <c r="Q126" s="232" t="s">
        <v>53</v>
      </c>
      <c r="R126" s="232">
        <f>O126</f>
        <v>7</v>
      </c>
      <c r="S126" s="232" t="str">
        <f>P126</f>
        <v>NA</v>
      </c>
      <c r="T126" s="232">
        <v>35</v>
      </c>
      <c r="U126" s="232" t="s">
        <v>55</v>
      </c>
      <c r="V126" s="232" t="s">
        <v>54</v>
      </c>
      <c r="W126" s="232">
        <f>T126</f>
        <v>35</v>
      </c>
      <c r="X126" s="232" t="str">
        <f>U126</f>
        <v>NA</v>
      </c>
      <c r="Y126" s="232">
        <f>W126/R126</f>
        <v>5</v>
      </c>
      <c r="Z126" s="232" t="s">
        <v>55</v>
      </c>
      <c r="AA126" s="232">
        <v>50</v>
      </c>
      <c r="AB126" s="232" t="s">
        <v>56</v>
      </c>
      <c r="AC126" s="232" t="s">
        <v>55</v>
      </c>
      <c r="AD126" s="232" t="s">
        <v>737</v>
      </c>
      <c r="AE126" s="232" t="s">
        <v>609</v>
      </c>
      <c r="AF126" s="232" t="s">
        <v>58</v>
      </c>
      <c r="AG126" s="232" t="s">
        <v>58</v>
      </c>
      <c r="AH126" s="232" t="s">
        <v>59</v>
      </c>
      <c r="AI126" s="232" t="s">
        <v>58</v>
      </c>
      <c r="AJ126" s="232" t="s">
        <v>77</v>
      </c>
      <c r="AK126" s="232" t="s">
        <v>209</v>
      </c>
      <c r="AL126" s="232">
        <v>350</v>
      </c>
      <c r="AM126" s="232"/>
      <c r="AN126" s="232">
        <v>42</v>
      </c>
      <c r="AO126" s="232">
        <v>-70</v>
      </c>
      <c r="AP126" s="234" t="s">
        <v>738</v>
      </c>
      <c r="AQ126" s="3" t="s">
        <v>739</v>
      </c>
    </row>
    <row r="127" spans="1:43" x14ac:dyDescent="0.25">
      <c r="A127" s="230" t="s">
        <v>903</v>
      </c>
      <c r="B127" s="232" t="s">
        <v>80</v>
      </c>
      <c r="C127" s="232" t="s">
        <v>167</v>
      </c>
      <c r="D127" s="232" t="s">
        <v>168</v>
      </c>
      <c r="E127" s="232" t="s">
        <v>169</v>
      </c>
      <c r="F127" s="233" t="s">
        <v>224</v>
      </c>
      <c r="G127" s="232" t="s">
        <v>97</v>
      </c>
      <c r="H127" s="232" t="s">
        <v>86</v>
      </c>
      <c r="I127" s="232" t="s">
        <v>49</v>
      </c>
      <c r="J127" s="232" t="s">
        <v>191</v>
      </c>
      <c r="K127" s="232" t="s">
        <v>77</v>
      </c>
      <c r="L127" s="232" t="s">
        <v>55</v>
      </c>
      <c r="M127" s="232"/>
      <c r="N127" s="232" t="s">
        <v>52</v>
      </c>
      <c r="O127" s="232">
        <v>10</v>
      </c>
      <c r="P127" s="232" t="s">
        <v>55</v>
      </c>
      <c r="Q127" s="232" t="s">
        <v>53</v>
      </c>
      <c r="R127" s="232">
        <f>O127</f>
        <v>10</v>
      </c>
      <c r="S127" s="232" t="str">
        <f>P127</f>
        <v>NA</v>
      </c>
      <c r="T127" s="232">
        <v>48</v>
      </c>
      <c r="U127" s="232" t="s">
        <v>55</v>
      </c>
      <c r="V127" s="232" t="s">
        <v>54</v>
      </c>
      <c r="W127" s="232">
        <f>T127</f>
        <v>48</v>
      </c>
      <c r="X127" s="232" t="str">
        <f>U127</f>
        <v>NA</v>
      </c>
      <c r="Y127" s="232">
        <f>W127/R127</f>
        <v>4.8</v>
      </c>
      <c r="Z127" s="232" t="s">
        <v>55</v>
      </c>
      <c r="AA127" s="232">
        <v>50</v>
      </c>
      <c r="AB127" s="232" t="s">
        <v>56</v>
      </c>
      <c r="AC127" s="232" t="s">
        <v>55</v>
      </c>
      <c r="AD127" s="232" t="s">
        <v>737</v>
      </c>
      <c r="AE127" s="232" t="s">
        <v>609</v>
      </c>
      <c r="AF127" s="232" t="s">
        <v>58</v>
      </c>
      <c r="AG127" s="232" t="s">
        <v>58</v>
      </c>
      <c r="AH127" s="232" t="s">
        <v>59</v>
      </c>
      <c r="AI127" s="232" t="s">
        <v>58</v>
      </c>
      <c r="AJ127" s="232" t="s">
        <v>77</v>
      </c>
      <c r="AK127" s="232" t="s">
        <v>209</v>
      </c>
      <c r="AL127" s="232">
        <v>350</v>
      </c>
      <c r="AM127" s="232"/>
      <c r="AN127" s="232">
        <v>42</v>
      </c>
      <c r="AO127" s="232">
        <v>-70</v>
      </c>
      <c r="AP127" s="234" t="s">
        <v>738</v>
      </c>
      <c r="AQ127" s="3" t="s">
        <v>739</v>
      </c>
    </row>
    <row r="128" spans="1:43" x14ac:dyDescent="0.25">
      <c r="A128" s="230" t="s">
        <v>903</v>
      </c>
      <c r="B128" s="232" t="s">
        <v>80</v>
      </c>
      <c r="C128" s="232" t="s">
        <v>167</v>
      </c>
      <c r="D128" s="232" t="s">
        <v>168</v>
      </c>
      <c r="E128" s="232" t="s">
        <v>169</v>
      </c>
      <c r="F128" s="233" t="s">
        <v>224</v>
      </c>
      <c r="G128" s="232" t="s">
        <v>97</v>
      </c>
      <c r="H128" s="232" t="s">
        <v>86</v>
      </c>
      <c r="I128" s="232" t="s">
        <v>49</v>
      </c>
      <c r="J128" s="232" t="s">
        <v>191</v>
      </c>
      <c r="K128" s="232" t="s">
        <v>77</v>
      </c>
      <c r="L128" s="232" t="s">
        <v>55</v>
      </c>
      <c r="M128" s="232"/>
      <c r="N128" s="232" t="s">
        <v>52</v>
      </c>
      <c r="O128" s="232">
        <v>15</v>
      </c>
      <c r="P128" s="232" t="s">
        <v>55</v>
      </c>
      <c r="Q128" s="232" t="s">
        <v>53</v>
      </c>
      <c r="R128" s="232">
        <f>O128</f>
        <v>15</v>
      </c>
      <c r="S128" s="232" t="str">
        <f>P128</f>
        <v>NA</v>
      </c>
      <c r="T128" s="232">
        <v>80</v>
      </c>
      <c r="U128" s="232" t="s">
        <v>55</v>
      </c>
      <c r="V128" s="232" t="s">
        <v>54</v>
      </c>
      <c r="W128" s="232">
        <f>T128</f>
        <v>80</v>
      </c>
      <c r="X128" s="232" t="str">
        <f>U128</f>
        <v>NA</v>
      </c>
      <c r="Y128" s="232">
        <f>W128/R128</f>
        <v>5.333333333333333</v>
      </c>
      <c r="Z128" s="232" t="s">
        <v>55</v>
      </c>
      <c r="AA128" s="232">
        <v>50</v>
      </c>
      <c r="AB128" s="232" t="s">
        <v>56</v>
      </c>
      <c r="AC128" s="232" t="s">
        <v>55</v>
      </c>
      <c r="AD128" s="232" t="s">
        <v>737</v>
      </c>
      <c r="AE128" s="232" t="s">
        <v>609</v>
      </c>
      <c r="AF128" s="232" t="s">
        <v>58</v>
      </c>
      <c r="AG128" s="232" t="s">
        <v>58</v>
      </c>
      <c r="AH128" s="232" t="s">
        <v>59</v>
      </c>
      <c r="AI128" s="232" t="s">
        <v>58</v>
      </c>
      <c r="AJ128" s="232" t="s">
        <v>77</v>
      </c>
      <c r="AK128" s="232" t="s">
        <v>209</v>
      </c>
      <c r="AL128" s="232">
        <v>350</v>
      </c>
      <c r="AM128" s="232"/>
      <c r="AN128" s="232">
        <v>42</v>
      </c>
      <c r="AO128" s="232">
        <v>-70</v>
      </c>
      <c r="AP128" s="234" t="s">
        <v>738</v>
      </c>
      <c r="AQ128" s="3" t="s">
        <v>739</v>
      </c>
    </row>
    <row r="129" spans="1:43" x14ac:dyDescent="0.25">
      <c r="A129" s="230" t="s">
        <v>903</v>
      </c>
      <c r="B129" s="232" t="s">
        <v>80</v>
      </c>
      <c r="C129" s="232" t="s">
        <v>167</v>
      </c>
      <c r="D129" s="232" t="s">
        <v>168</v>
      </c>
      <c r="E129" s="232" t="s">
        <v>169</v>
      </c>
      <c r="F129" s="233" t="s">
        <v>224</v>
      </c>
      <c r="G129" s="232" t="s">
        <v>97</v>
      </c>
      <c r="H129" s="232" t="s">
        <v>86</v>
      </c>
      <c r="I129" s="232" t="s">
        <v>49</v>
      </c>
      <c r="J129" s="232" t="s">
        <v>191</v>
      </c>
      <c r="K129" s="232" t="s">
        <v>77</v>
      </c>
      <c r="L129" s="232" t="s">
        <v>55</v>
      </c>
      <c r="M129" s="232"/>
      <c r="N129" s="232" t="s">
        <v>52</v>
      </c>
      <c r="O129" s="232">
        <v>12</v>
      </c>
      <c r="P129" s="232" t="s">
        <v>55</v>
      </c>
      <c r="Q129" s="232" t="s">
        <v>53</v>
      </c>
      <c r="R129" s="232">
        <f>O129</f>
        <v>12</v>
      </c>
      <c r="S129" s="232" t="str">
        <f>P129</f>
        <v>NA</v>
      </c>
      <c r="T129" s="232">
        <v>87</v>
      </c>
      <c r="U129" s="232" t="s">
        <v>55</v>
      </c>
      <c r="V129" s="232" t="s">
        <v>54</v>
      </c>
      <c r="W129" s="232">
        <f>T129</f>
        <v>87</v>
      </c>
      <c r="X129" s="232" t="str">
        <f>U129</f>
        <v>NA</v>
      </c>
      <c r="Y129" s="232">
        <f>W129/R129</f>
        <v>7.25</v>
      </c>
      <c r="Z129" s="232" t="s">
        <v>55</v>
      </c>
      <c r="AA129" s="232">
        <v>50</v>
      </c>
      <c r="AB129" s="232" t="s">
        <v>56</v>
      </c>
      <c r="AC129" s="232" t="s">
        <v>55</v>
      </c>
      <c r="AD129" s="232" t="s">
        <v>737</v>
      </c>
      <c r="AE129" s="232" t="s">
        <v>609</v>
      </c>
      <c r="AF129" s="232" t="s">
        <v>58</v>
      </c>
      <c r="AG129" s="232" t="s">
        <v>58</v>
      </c>
      <c r="AH129" s="232" t="s">
        <v>59</v>
      </c>
      <c r="AI129" s="232" t="s">
        <v>58</v>
      </c>
      <c r="AJ129" s="232" t="s">
        <v>77</v>
      </c>
      <c r="AK129" s="232" t="s">
        <v>209</v>
      </c>
      <c r="AL129" s="232">
        <v>350</v>
      </c>
      <c r="AM129" s="232"/>
      <c r="AN129" s="232">
        <v>42</v>
      </c>
      <c r="AO129" s="232">
        <v>-70</v>
      </c>
      <c r="AP129" s="234" t="s">
        <v>738</v>
      </c>
      <c r="AQ129" s="3" t="s">
        <v>739</v>
      </c>
    </row>
    <row r="130" spans="1:43" x14ac:dyDescent="0.25">
      <c r="A130" s="230" t="s">
        <v>903</v>
      </c>
      <c r="B130" s="232" t="s">
        <v>80</v>
      </c>
      <c r="C130" s="232" t="s">
        <v>167</v>
      </c>
      <c r="D130" s="232" t="s">
        <v>168</v>
      </c>
      <c r="E130" s="232" t="s">
        <v>169</v>
      </c>
      <c r="F130" s="233" t="s">
        <v>224</v>
      </c>
      <c r="G130" s="232" t="s">
        <v>97</v>
      </c>
      <c r="H130" s="232" t="s">
        <v>86</v>
      </c>
      <c r="I130" s="232" t="s">
        <v>49</v>
      </c>
      <c r="J130" s="232" t="s">
        <v>203</v>
      </c>
      <c r="K130" s="232" t="s">
        <v>77</v>
      </c>
      <c r="L130" s="232" t="s">
        <v>55</v>
      </c>
      <c r="M130" s="232"/>
      <c r="N130" s="232" t="s">
        <v>52</v>
      </c>
      <c r="O130" s="232">
        <v>15</v>
      </c>
      <c r="P130" s="232" t="s">
        <v>55</v>
      </c>
      <c r="Q130" s="232" t="s">
        <v>53</v>
      </c>
      <c r="R130" s="232">
        <f>O130</f>
        <v>15</v>
      </c>
      <c r="S130" s="232" t="str">
        <f>P130</f>
        <v>NA</v>
      </c>
      <c r="T130" s="232">
        <v>87</v>
      </c>
      <c r="U130" s="232" t="s">
        <v>55</v>
      </c>
      <c r="V130" s="232" t="s">
        <v>54</v>
      </c>
      <c r="W130" s="232">
        <f>T130</f>
        <v>87</v>
      </c>
      <c r="X130" s="232" t="str">
        <f>U130</f>
        <v>NA</v>
      </c>
      <c r="Y130" s="232">
        <f>W130/R130</f>
        <v>5.8</v>
      </c>
      <c r="Z130" s="232" t="s">
        <v>55</v>
      </c>
      <c r="AA130" s="232">
        <v>50</v>
      </c>
      <c r="AB130" s="232" t="s">
        <v>56</v>
      </c>
      <c r="AC130" s="232" t="s">
        <v>55</v>
      </c>
      <c r="AD130" s="232" t="s">
        <v>737</v>
      </c>
      <c r="AE130" s="232" t="s">
        <v>609</v>
      </c>
      <c r="AF130" s="232" t="s">
        <v>58</v>
      </c>
      <c r="AG130" s="232" t="s">
        <v>58</v>
      </c>
      <c r="AH130" s="232" t="s">
        <v>59</v>
      </c>
      <c r="AI130" s="232" t="s">
        <v>58</v>
      </c>
      <c r="AJ130" s="232" t="s">
        <v>77</v>
      </c>
      <c r="AK130" s="232" t="s">
        <v>209</v>
      </c>
      <c r="AL130" s="232">
        <v>350</v>
      </c>
      <c r="AM130" s="232"/>
      <c r="AN130" s="232">
        <v>42</v>
      </c>
      <c r="AO130" s="232">
        <v>-70</v>
      </c>
      <c r="AP130" s="234" t="s">
        <v>738</v>
      </c>
      <c r="AQ130" s="3" t="s">
        <v>739</v>
      </c>
    </row>
    <row r="131" spans="1:43" x14ac:dyDescent="0.25">
      <c r="A131" s="230" t="s">
        <v>903</v>
      </c>
      <c r="B131" s="232" t="s">
        <v>80</v>
      </c>
      <c r="C131" s="232" t="s">
        <v>167</v>
      </c>
      <c r="D131" s="232" t="s">
        <v>168</v>
      </c>
      <c r="E131" s="232" t="s">
        <v>169</v>
      </c>
      <c r="F131" s="233" t="s">
        <v>224</v>
      </c>
      <c r="G131" s="232" t="s">
        <v>97</v>
      </c>
      <c r="H131" s="232" t="s">
        <v>86</v>
      </c>
      <c r="I131" s="232" t="s">
        <v>49</v>
      </c>
      <c r="J131" s="232" t="s">
        <v>203</v>
      </c>
      <c r="K131" s="232" t="s">
        <v>77</v>
      </c>
      <c r="L131" s="232" t="s">
        <v>55</v>
      </c>
      <c r="M131" s="232"/>
      <c r="N131" s="232" t="s">
        <v>52</v>
      </c>
      <c r="O131" s="232">
        <v>15</v>
      </c>
      <c r="P131" s="232" t="s">
        <v>55</v>
      </c>
      <c r="Q131" s="232" t="s">
        <v>53</v>
      </c>
      <c r="R131" s="232">
        <f>O131</f>
        <v>15</v>
      </c>
      <c r="S131" s="232" t="str">
        <f>P131</f>
        <v>NA</v>
      </c>
      <c r="T131" s="232">
        <v>120</v>
      </c>
      <c r="U131" s="232" t="s">
        <v>55</v>
      </c>
      <c r="V131" s="232" t="s">
        <v>54</v>
      </c>
      <c r="W131" s="232">
        <f>T131</f>
        <v>120</v>
      </c>
      <c r="X131" s="232" t="str">
        <f>U131</f>
        <v>NA</v>
      </c>
      <c r="Y131" s="232">
        <f>W131/R131</f>
        <v>8</v>
      </c>
      <c r="Z131" s="232" t="s">
        <v>55</v>
      </c>
      <c r="AA131" s="232">
        <v>50</v>
      </c>
      <c r="AB131" s="232" t="s">
        <v>56</v>
      </c>
      <c r="AC131" s="232" t="s">
        <v>55</v>
      </c>
      <c r="AD131" s="232" t="s">
        <v>737</v>
      </c>
      <c r="AE131" s="232" t="s">
        <v>609</v>
      </c>
      <c r="AF131" s="232" t="s">
        <v>58</v>
      </c>
      <c r="AG131" s="232" t="s">
        <v>58</v>
      </c>
      <c r="AH131" s="232" t="s">
        <v>59</v>
      </c>
      <c r="AI131" s="232" t="s">
        <v>58</v>
      </c>
      <c r="AJ131" s="232" t="s">
        <v>77</v>
      </c>
      <c r="AK131" s="232" t="s">
        <v>209</v>
      </c>
      <c r="AL131" s="232">
        <v>350</v>
      </c>
      <c r="AM131" s="232"/>
      <c r="AN131" s="232">
        <v>42</v>
      </c>
      <c r="AO131" s="232">
        <v>-70</v>
      </c>
      <c r="AP131" s="234" t="s">
        <v>738</v>
      </c>
      <c r="AQ131" s="3" t="s">
        <v>739</v>
      </c>
    </row>
    <row r="132" spans="1:43" x14ac:dyDescent="0.25">
      <c r="A132" s="230" t="s">
        <v>903</v>
      </c>
      <c r="B132" s="232" t="s">
        <v>80</v>
      </c>
      <c r="C132" s="232" t="s">
        <v>93</v>
      </c>
      <c r="D132" s="232" t="s">
        <v>98</v>
      </c>
      <c r="E132" s="232" t="s">
        <v>99</v>
      </c>
      <c r="F132" s="233" t="s">
        <v>552</v>
      </c>
      <c r="G132" s="232" t="s">
        <v>97</v>
      </c>
      <c r="H132" s="232" t="s">
        <v>86</v>
      </c>
      <c r="I132" s="232" t="s">
        <v>49</v>
      </c>
      <c r="J132" s="232" t="s">
        <v>203</v>
      </c>
      <c r="K132" s="232">
        <v>15</v>
      </c>
      <c r="L132" s="232">
        <v>15</v>
      </c>
      <c r="M132" s="232" t="s">
        <v>740</v>
      </c>
      <c r="N132" s="232" t="s">
        <v>52</v>
      </c>
      <c r="O132" s="232">
        <v>5</v>
      </c>
      <c r="P132" s="232">
        <v>2</v>
      </c>
      <c r="Q132" s="232" t="s">
        <v>53</v>
      </c>
      <c r="R132" s="232">
        <f>O132</f>
        <v>5</v>
      </c>
      <c r="S132" s="232">
        <f>P132</f>
        <v>2</v>
      </c>
      <c r="T132" s="232">
        <v>59</v>
      </c>
      <c r="U132" s="232">
        <v>6</v>
      </c>
      <c r="V132" s="232" t="s">
        <v>54</v>
      </c>
      <c r="W132" s="232">
        <f>T132</f>
        <v>59</v>
      </c>
      <c r="X132" s="232">
        <f>U132</f>
        <v>6</v>
      </c>
      <c r="Y132" s="232">
        <f>W132/R132</f>
        <v>11.8</v>
      </c>
      <c r="Z132" s="232" t="s">
        <v>55</v>
      </c>
      <c r="AA132" s="232">
        <v>85</v>
      </c>
      <c r="AB132" s="232" t="s">
        <v>56</v>
      </c>
      <c r="AC132" s="232">
        <v>6</v>
      </c>
      <c r="AD132" s="232" t="s">
        <v>741</v>
      </c>
      <c r="AE132" s="232" t="s">
        <v>609</v>
      </c>
      <c r="AF132" s="232" t="s">
        <v>58</v>
      </c>
      <c r="AG132" s="232" t="s">
        <v>58</v>
      </c>
      <c r="AH132" s="232" t="s">
        <v>59</v>
      </c>
      <c r="AI132" s="232" t="s">
        <v>60</v>
      </c>
      <c r="AJ132" s="232">
        <v>5</v>
      </c>
      <c r="AK132" s="232" t="s">
        <v>61</v>
      </c>
      <c r="AL132" s="232">
        <v>300</v>
      </c>
      <c r="AM132" s="232"/>
      <c r="AN132" s="232">
        <v>56</v>
      </c>
      <c r="AO132" s="232">
        <v>12</v>
      </c>
      <c r="AP132" s="232" t="s">
        <v>424</v>
      </c>
      <c r="AQ132" s="3" t="s">
        <v>425</v>
      </c>
    </row>
    <row r="133" spans="1:43" x14ac:dyDescent="0.25">
      <c r="A133" s="230" t="s">
        <v>903</v>
      </c>
      <c r="B133" s="232" t="s">
        <v>80</v>
      </c>
      <c r="C133" s="232" t="s">
        <v>93</v>
      </c>
      <c r="D133" s="232" t="s">
        <v>98</v>
      </c>
      <c r="E133" s="232" t="s">
        <v>99</v>
      </c>
      <c r="F133" s="233" t="s">
        <v>552</v>
      </c>
      <c r="G133" s="232" t="s">
        <v>97</v>
      </c>
      <c r="H133" s="232" t="s">
        <v>86</v>
      </c>
      <c r="I133" s="232" t="s">
        <v>49</v>
      </c>
      <c r="J133" s="232" t="s">
        <v>203</v>
      </c>
      <c r="K133" s="232">
        <v>15</v>
      </c>
      <c r="L133" s="232">
        <v>15</v>
      </c>
      <c r="M133" s="232" t="s">
        <v>742</v>
      </c>
      <c r="N133" s="232" t="s">
        <v>52</v>
      </c>
      <c r="O133" s="232">
        <v>29</v>
      </c>
      <c r="P133" s="232">
        <v>21</v>
      </c>
      <c r="Q133" s="232" t="s">
        <v>53</v>
      </c>
      <c r="R133" s="232">
        <f>O133</f>
        <v>29</v>
      </c>
      <c r="S133" s="232">
        <f>P133</f>
        <v>21</v>
      </c>
      <c r="T133" s="232">
        <v>271</v>
      </c>
      <c r="U133" s="232">
        <v>81</v>
      </c>
      <c r="V133" s="232" t="s">
        <v>54</v>
      </c>
      <c r="W133" s="232">
        <f>T133</f>
        <v>271</v>
      </c>
      <c r="X133" s="232">
        <f>U133</f>
        <v>81</v>
      </c>
      <c r="Y133" s="232">
        <f>W133/R133</f>
        <v>9.3448275862068968</v>
      </c>
      <c r="Z133" s="232" t="s">
        <v>55</v>
      </c>
      <c r="AA133" s="232">
        <v>85</v>
      </c>
      <c r="AB133" s="232" t="s">
        <v>56</v>
      </c>
      <c r="AC133" s="232">
        <v>6</v>
      </c>
      <c r="AD133" s="232" t="s">
        <v>741</v>
      </c>
      <c r="AE133" s="232" t="s">
        <v>609</v>
      </c>
      <c r="AF133" s="232" t="s">
        <v>58</v>
      </c>
      <c r="AG133" s="232" t="s">
        <v>58</v>
      </c>
      <c r="AH133" s="232" t="s">
        <v>59</v>
      </c>
      <c r="AI133" s="232" t="s">
        <v>60</v>
      </c>
      <c r="AJ133" s="232">
        <v>5</v>
      </c>
      <c r="AK133" s="232" t="s">
        <v>61</v>
      </c>
      <c r="AL133" s="232">
        <v>300</v>
      </c>
      <c r="AM133" s="232"/>
      <c r="AN133" s="232">
        <v>56</v>
      </c>
      <c r="AO133" s="232">
        <v>12</v>
      </c>
      <c r="AP133" s="232" t="s">
        <v>424</v>
      </c>
      <c r="AQ133" s="3" t="s">
        <v>425</v>
      </c>
    </row>
    <row r="134" spans="1:43" x14ac:dyDescent="0.25">
      <c r="A134" s="230" t="s">
        <v>903</v>
      </c>
      <c r="B134" s="232" t="s">
        <v>109</v>
      </c>
      <c r="C134" s="232" t="s">
        <v>110</v>
      </c>
      <c r="D134" s="232" t="s">
        <v>111</v>
      </c>
      <c r="E134" s="232" t="s">
        <v>316</v>
      </c>
      <c r="F134" s="233" t="s">
        <v>317</v>
      </c>
      <c r="G134" s="232" t="s">
        <v>108</v>
      </c>
      <c r="H134" s="232" t="s">
        <v>86</v>
      </c>
      <c r="I134" s="232" t="s">
        <v>49</v>
      </c>
      <c r="J134" s="232" t="s">
        <v>203</v>
      </c>
      <c r="K134" s="232">
        <v>15</v>
      </c>
      <c r="L134" s="232">
        <v>15</v>
      </c>
      <c r="M134" s="232" t="s">
        <v>740</v>
      </c>
      <c r="N134" s="232" t="s">
        <v>52</v>
      </c>
      <c r="O134" s="232">
        <v>3</v>
      </c>
      <c r="P134" s="232">
        <v>1</v>
      </c>
      <c r="Q134" s="232" t="s">
        <v>53</v>
      </c>
      <c r="R134" s="232">
        <f>O134</f>
        <v>3</v>
      </c>
      <c r="S134" s="232">
        <f>P134</f>
        <v>1</v>
      </c>
      <c r="T134" s="232">
        <v>47</v>
      </c>
      <c r="U134" s="232">
        <v>5</v>
      </c>
      <c r="V134" s="232" t="s">
        <v>54</v>
      </c>
      <c r="W134" s="232">
        <f>T134</f>
        <v>47</v>
      </c>
      <c r="X134" s="232">
        <f>U134</f>
        <v>5</v>
      </c>
      <c r="Y134" s="232">
        <f>W134/R134</f>
        <v>15.666666666666666</v>
      </c>
      <c r="Z134" s="232" t="s">
        <v>55</v>
      </c>
      <c r="AA134" s="232">
        <v>85</v>
      </c>
      <c r="AB134" s="232" t="s">
        <v>56</v>
      </c>
      <c r="AC134" s="232">
        <v>6</v>
      </c>
      <c r="AD134" s="232" t="s">
        <v>741</v>
      </c>
      <c r="AE134" s="232" t="s">
        <v>609</v>
      </c>
      <c r="AF134" s="232" t="s">
        <v>58</v>
      </c>
      <c r="AG134" s="232" t="s">
        <v>58</v>
      </c>
      <c r="AH134" s="232" t="s">
        <v>59</v>
      </c>
      <c r="AI134" s="232" t="s">
        <v>60</v>
      </c>
      <c r="AJ134" s="232">
        <v>5</v>
      </c>
      <c r="AK134" s="232" t="s">
        <v>61</v>
      </c>
      <c r="AL134" s="232">
        <v>300</v>
      </c>
      <c r="AM134" s="232"/>
      <c r="AN134" s="232">
        <v>56</v>
      </c>
      <c r="AO134" s="232">
        <v>12</v>
      </c>
      <c r="AP134" s="232" t="s">
        <v>424</v>
      </c>
      <c r="AQ134" s="3" t="s">
        <v>425</v>
      </c>
    </row>
    <row r="135" spans="1:43" x14ac:dyDescent="0.25">
      <c r="A135" s="230" t="s">
        <v>903</v>
      </c>
      <c r="B135" s="232" t="s">
        <v>109</v>
      </c>
      <c r="C135" s="232" t="s">
        <v>110</v>
      </c>
      <c r="D135" s="232" t="s">
        <v>111</v>
      </c>
      <c r="E135" s="232" t="s">
        <v>316</v>
      </c>
      <c r="F135" s="233" t="s">
        <v>317</v>
      </c>
      <c r="G135" s="232" t="s">
        <v>108</v>
      </c>
      <c r="H135" s="232" t="s">
        <v>86</v>
      </c>
      <c r="I135" s="232" t="s">
        <v>49</v>
      </c>
      <c r="J135" s="232" t="s">
        <v>203</v>
      </c>
      <c r="K135" s="232">
        <v>15</v>
      </c>
      <c r="L135" s="232">
        <v>15</v>
      </c>
      <c r="M135" s="232" t="s">
        <v>742</v>
      </c>
      <c r="N135" s="232" t="s">
        <v>52</v>
      </c>
      <c r="O135" s="232">
        <v>13</v>
      </c>
      <c r="P135" s="232">
        <v>12</v>
      </c>
      <c r="Q135" s="232" t="s">
        <v>53</v>
      </c>
      <c r="R135" s="232">
        <f>O135</f>
        <v>13</v>
      </c>
      <c r="S135" s="232">
        <f>P135</f>
        <v>12</v>
      </c>
      <c r="T135" s="232">
        <v>132</v>
      </c>
      <c r="U135" s="232">
        <v>29</v>
      </c>
      <c r="V135" s="232" t="s">
        <v>54</v>
      </c>
      <c r="W135" s="232">
        <f>T135</f>
        <v>132</v>
      </c>
      <c r="X135" s="232">
        <f>U135</f>
        <v>29</v>
      </c>
      <c r="Y135" s="232">
        <f>W135/R135</f>
        <v>10.153846153846153</v>
      </c>
      <c r="Z135" s="232" t="s">
        <v>55</v>
      </c>
      <c r="AA135" s="232">
        <v>85</v>
      </c>
      <c r="AB135" s="232" t="s">
        <v>56</v>
      </c>
      <c r="AC135" s="232">
        <v>6</v>
      </c>
      <c r="AD135" s="232" t="s">
        <v>741</v>
      </c>
      <c r="AE135" s="232" t="s">
        <v>609</v>
      </c>
      <c r="AF135" s="232" t="s">
        <v>58</v>
      </c>
      <c r="AG135" s="232" t="s">
        <v>58</v>
      </c>
      <c r="AH135" s="232" t="s">
        <v>59</v>
      </c>
      <c r="AI135" s="232" t="s">
        <v>60</v>
      </c>
      <c r="AJ135" s="232">
        <v>5</v>
      </c>
      <c r="AK135" s="232" t="s">
        <v>61</v>
      </c>
      <c r="AL135" s="232">
        <v>300</v>
      </c>
      <c r="AM135" s="232"/>
      <c r="AN135" s="232">
        <v>56</v>
      </c>
      <c r="AO135" s="232">
        <v>12</v>
      </c>
      <c r="AP135" s="232" t="s">
        <v>424</v>
      </c>
      <c r="AQ135" s="3" t="s">
        <v>425</v>
      </c>
    </row>
    <row r="136" spans="1:43" x14ac:dyDescent="0.25">
      <c r="A136" s="230" t="s">
        <v>903</v>
      </c>
      <c r="B136" s="232" t="s">
        <v>109</v>
      </c>
      <c r="C136" s="232" t="s">
        <v>110</v>
      </c>
      <c r="D136" s="232" t="s">
        <v>111</v>
      </c>
      <c r="E136" s="232" t="s">
        <v>112</v>
      </c>
      <c r="F136" s="233" t="s">
        <v>426</v>
      </c>
      <c r="G136" s="232" t="s">
        <v>108</v>
      </c>
      <c r="H136" s="232" t="s">
        <v>86</v>
      </c>
      <c r="I136" s="232" t="s">
        <v>49</v>
      </c>
      <c r="J136" s="232" t="s">
        <v>203</v>
      </c>
      <c r="K136" s="232">
        <v>15</v>
      </c>
      <c r="L136" s="232">
        <v>15</v>
      </c>
      <c r="M136" s="232" t="s">
        <v>740</v>
      </c>
      <c r="N136" s="232" t="s">
        <v>52</v>
      </c>
      <c r="O136" s="232">
        <v>5</v>
      </c>
      <c r="P136" s="232">
        <v>3</v>
      </c>
      <c r="Q136" s="232" t="s">
        <v>53</v>
      </c>
      <c r="R136" s="232">
        <f>O136</f>
        <v>5</v>
      </c>
      <c r="S136" s="232">
        <f>P136</f>
        <v>3</v>
      </c>
      <c r="T136" s="232">
        <v>43</v>
      </c>
      <c r="U136" s="232">
        <v>6</v>
      </c>
      <c r="V136" s="232" t="s">
        <v>54</v>
      </c>
      <c r="W136" s="232">
        <f>T136</f>
        <v>43</v>
      </c>
      <c r="X136" s="232">
        <f>U136</f>
        <v>6</v>
      </c>
      <c r="Y136" s="232">
        <f>W136/R136</f>
        <v>8.6</v>
      </c>
      <c r="Z136" s="232" t="s">
        <v>55</v>
      </c>
      <c r="AA136" s="232">
        <v>85</v>
      </c>
      <c r="AB136" s="232" t="s">
        <v>56</v>
      </c>
      <c r="AC136" s="232">
        <v>6</v>
      </c>
      <c r="AD136" s="232" t="s">
        <v>741</v>
      </c>
      <c r="AE136" s="232" t="s">
        <v>609</v>
      </c>
      <c r="AF136" s="232" t="s">
        <v>58</v>
      </c>
      <c r="AG136" s="232" t="s">
        <v>58</v>
      </c>
      <c r="AH136" s="232" t="s">
        <v>59</v>
      </c>
      <c r="AI136" s="232" t="s">
        <v>60</v>
      </c>
      <c r="AJ136" s="232">
        <v>5</v>
      </c>
      <c r="AK136" s="232" t="s">
        <v>61</v>
      </c>
      <c r="AL136" s="232">
        <v>300</v>
      </c>
      <c r="AM136" s="232"/>
      <c r="AN136" s="232">
        <v>56</v>
      </c>
      <c r="AO136" s="232">
        <v>12</v>
      </c>
      <c r="AP136" s="232" t="s">
        <v>424</v>
      </c>
      <c r="AQ136" s="3" t="s">
        <v>425</v>
      </c>
    </row>
    <row r="137" spans="1:43" x14ac:dyDescent="0.25">
      <c r="A137" s="230" t="s">
        <v>903</v>
      </c>
      <c r="B137" s="232" t="s">
        <v>109</v>
      </c>
      <c r="C137" s="232" t="s">
        <v>110</v>
      </c>
      <c r="D137" s="232" t="s">
        <v>111</v>
      </c>
      <c r="E137" s="232" t="s">
        <v>112</v>
      </c>
      <c r="F137" s="233" t="s">
        <v>426</v>
      </c>
      <c r="G137" s="232" t="s">
        <v>108</v>
      </c>
      <c r="H137" s="232" t="s">
        <v>86</v>
      </c>
      <c r="I137" s="232" t="s">
        <v>49</v>
      </c>
      <c r="J137" s="232" t="s">
        <v>203</v>
      </c>
      <c r="K137" s="232">
        <v>15</v>
      </c>
      <c r="L137" s="232">
        <v>15</v>
      </c>
      <c r="M137" s="232" t="s">
        <v>742</v>
      </c>
      <c r="N137" s="232" t="s">
        <v>52</v>
      </c>
      <c r="O137" s="232">
        <v>13</v>
      </c>
      <c r="P137" s="232">
        <v>10</v>
      </c>
      <c r="Q137" s="232" t="s">
        <v>53</v>
      </c>
      <c r="R137" s="232">
        <f>O137</f>
        <v>13</v>
      </c>
      <c r="S137" s="232">
        <f>P137</f>
        <v>10</v>
      </c>
      <c r="T137" s="232">
        <v>122</v>
      </c>
      <c r="U137" s="232">
        <v>33</v>
      </c>
      <c r="V137" s="232" t="s">
        <v>54</v>
      </c>
      <c r="W137" s="232">
        <f>T137</f>
        <v>122</v>
      </c>
      <c r="X137" s="232">
        <f>U137</f>
        <v>33</v>
      </c>
      <c r="Y137" s="232">
        <f>W137/R137</f>
        <v>9.384615384615385</v>
      </c>
      <c r="Z137" s="232" t="s">
        <v>55</v>
      </c>
      <c r="AA137" s="232">
        <v>85</v>
      </c>
      <c r="AB137" s="232" t="s">
        <v>56</v>
      </c>
      <c r="AC137" s="232">
        <v>6</v>
      </c>
      <c r="AD137" s="232" t="s">
        <v>741</v>
      </c>
      <c r="AE137" s="232" t="s">
        <v>609</v>
      </c>
      <c r="AF137" s="232" t="s">
        <v>58</v>
      </c>
      <c r="AG137" s="232" t="s">
        <v>58</v>
      </c>
      <c r="AH137" s="232" t="s">
        <v>59</v>
      </c>
      <c r="AI137" s="232" t="s">
        <v>60</v>
      </c>
      <c r="AJ137" s="232">
        <v>5</v>
      </c>
      <c r="AK137" s="232" t="s">
        <v>61</v>
      </c>
      <c r="AL137" s="232">
        <v>300</v>
      </c>
      <c r="AM137" s="232"/>
      <c r="AN137" s="232">
        <v>56</v>
      </c>
      <c r="AO137" s="232">
        <v>12</v>
      </c>
      <c r="AP137" s="232" t="s">
        <v>424</v>
      </c>
      <c r="AQ137" s="3" t="s">
        <v>425</v>
      </c>
    </row>
    <row r="138" spans="1:43" x14ac:dyDescent="0.25">
      <c r="A138" s="230" t="s">
        <v>903</v>
      </c>
      <c r="B138" s="232" t="s">
        <v>109</v>
      </c>
      <c r="C138" s="232" t="s">
        <v>274</v>
      </c>
      <c r="D138" s="232" t="s">
        <v>275</v>
      </c>
      <c r="E138" s="232" t="s">
        <v>276</v>
      </c>
      <c r="F138" s="233" t="s">
        <v>277</v>
      </c>
      <c r="G138" s="232" t="s">
        <v>97</v>
      </c>
      <c r="H138" s="232" t="s">
        <v>86</v>
      </c>
      <c r="I138" s="232" t="s">
        <v>49</v>
      </c>
      <c r="J138" s="232" t="s">
        <v>203</v>
      </c>
      <c r="K138" s="232">
        <v>15</v>
      </c>
      <c r="L138" s="232">
        <v>15</v>
      </c>
      <c r="M138" s="232" t="s">
        <v>740</v>
      </c>
      <c r="N138" s="232" t="s">
        <v>52</v>
      </c>
      <c r="O138" s="232">
        <v>12</v>
      </c>
      <c r="P138" s="232">
        <v>3</v>
      </c>
      <c r="Q138" s="232" t="s">
        <v>53</v>
      </c>
      <c r="R138" s="232">
        <f>O138</f>
        <v>12</v>
      </c>
      <c r="S138" s="232">
        <f>P138</f>
        <v>3</v>
      </c>
      <c r="T138" s="232">
        <v>44</v>
      </c>
      <c r="U138" s="232">
        <v>5</v>
      </c>
      <c r="V138" s="232" t="s">
        <v>54</v>
      </c>
      <c r="W138" s="232">
        <f>T138</f>
        <v>44</v>
      </c>
      <c r="X138" s="232">
        <f>U138</f>
        <v>5</v>
      </c>
      <c r="Y138" s="232">
        <f>W138/R138</f>
        <v>3.6666666666666665</v>
      </c>
      <c r="Z138" s="232" t="s">
        <v>55</v>
      </c>
      <c r="AA138" s="232">
        <v>85</v>
      </c>
      <c r="AB138" s="232" t="s">
        <v>56</v>
      </c>
      <c r="AC138" s="232">
        <v>6</v>
      </c>
      <c r="AD138" s="232" t="s">
        <v>741</v>
      </c>
      <c r="AE138" s="232" t="s">
        <v>609</v>
      </c>
      <c r="AF138" s="232" t="s">
        <v>58</v>
      </c>
      <c r="AG138" s="232" t="s">
        <v>58</v>
      </c>
      <c r="AH138" s="232" t="s">
        <v>59</v>
      </c>
      <c r="AI138" s="232" t="s">
        <v>60</v>
      </c>
      <c r="AJ138" s="232">
        <v>5</v>
      </c>
      <c r="AK138" s="232" t="s">
        <v>61</v>
      </c>
      <c r="AL138" s="232">
        <v>300</v>
      </c>
      <c r="AM138" s="232"/>
      <c r="AN138" s="232">
        <v>56</v>
      </c>
      <c r="AO138" s="232">
        <v>12</v>
      </c>
      <c r="AP138" s="232" t="s">
        <v>424</v>
      </c>
      <c r="AQ138" s="3" t="s">
        <v>425</v>
      </c>
    </row>
    <row r="139" spans="1:43" x14ac:dyDescent="0.25">
      <c r="A139" s="230" t="s">
        <v>903</v>
      </c>
      <c r="B139" s="232" t="s">
        <v>109</v>
      </c>
      <c r="C139" s="232" t="s">
        <v>274</v>
      </c>
      <c r="D139" s="232" t="s">
        <v>275</v>
      </c>
      <c r="E139" s="232" t="s">
        <v>276</v>
      </c>
      <c r="F139" s="233" t="s">
        <v>277</v>
      </c>
      <c r="G139" s="232" t="s">
        <v>97</v>
      </c>
      <c r="H139" s="232" t="s">
        <v>86</v>
      </c>
      <c r="I139" s="232" t="s">
        <v>49</v>
      </c>
      <c r="J139" s="232" t="s">
        <v>203</v>
      </c>
      <c r="K139" s="232">
        <v>15</v>
      </c>
      <c r="L139" s="232">
        <v>15</v>
      </c>
      <c r="M139" s="232" t="s">
        <v>742</v>
      </c>
      <c r="N139" s="232" t="s">
        <v>52</v>
      </c>
      <c r="O139" s="232">
        <v>25</v>
      </c>
      <c r="P139" s="232">
        <v>12</v>
      </c>
      <c r="Q139" s="232" t="s">
        <v>53</v>
      </c>
      <c r="R139" s="232">
        <f>O139</f>
        <v>25</v>
      </c>
      <c r="S139" s="232">
        <f>P139</f>
        <v>12</v>
      </c>
      <c r="T139" s="232">
        <v>81</v>
      </c>
      <c r="U139" s="232">
        <v>15</v>
      </c>
      <c r="V139" s="232" t="s">
        <v>54</v>
      </c>
      <c r="W139" s="232">
        <f>T139</f>
        <v>81</v>
      </c>
      <c r="X139" s="232">
        <f>U139</f>
        <v>15</v>
      </c>
      <c r="Y139" s="232">
        <f>W139/R139</f>
        <v>3.24</v>
      </c>
      <c r="Z139" s="232" t="s">
        <v>55</v>
      </c>
      <c r="AA139" s="232">
        <v>85</v>
      </c>
      <c r="AB139" s="232" t="s">
        <v>56</v>
      </c>
      <c r="AC139" s="232">
        <v>6</v>
      </c>
      <c r="AD139" s="232" t="s">
        <v>741</v>
      </c>
      <c r="AE139" s="232" t="s">
        <v>609</v>
      </c>
      <c r="AF139" s="232" t="s">
        <v>58</v>
      </c>
      <c r="AG139" s="232" t="s">
        <v>58</v>
      </c>
      <c r="AH139" s="232" t="s">
        <v>59</v>
      </c>
      <c r="AI139" s="232" t="s">
        <v>60</v>
      </c>
      <c r="AJ139" s="232">
        <v>5</v>
      </c>
      <c r="AK139" s="232" t="s">
        <v>61</v>
      </c>
      <c r="AL139" s="232">
        <v>300</v>
      </c>
      <c r="AM139" s="232"/>
      <c r="AN139" s="232">
        <v>56</v>
      </c>
      <c r="AO139" s="232">
        <v>12</v>
      </c>
      <c r="AP139" s="232" t="s">
        <v>424</v>
      </c>
      <c r="AQ139" s="3" t="s">
        <v>425</v>
      </c>
    </row>
    <row r="140" spans="1:43" x14ac:dyDescent="0.25">
      <c r="A140" s="230" t="s">
        <v>903</v>
      </c>
      <c r="B140" s="232" t="s">
        <v>42</v>
      </c>
      <c r="C140" s="232" t="s">
        <v>119</v>
      </c>
      <c r="D140" s="232" t="s">
        <v>120</v>
      </c>
      <c r="E140" s="232" t="s">
        <v>161</v>
      </c>
      <c r="F140" s="233" t="s">
        <v>427</v>
      </c>
      <c r="G140" s="232" t="s">
        <v>73</v>
      </c>
      <c r="H140" s="232" t="s">
        <v>86</v>
      </c>
      <c r="I140" s="232" t="s">
        <v>49</v>
      </c>
      <c r="J140" s="232" t="s">
        <v>203</v>
      </c>
      <c r="K140" s="232">
        <v>15</v>
      </c>
      <c r="L140" s="232">
        <v>15</v>
      </c>
      <c r="M140" s="232" t="s">
        <v>740</v>
      </c>
      <c r="N140" s="232" t="s">
        <v>52</v>
      </c>
      <c r="O140" s="232">
        <v>14</v>
      </c>
      <c r="P140" s="232">
        <v>7</v>
      </c>
      <c r="Q140" s="232" t="s">
        <v>53</v>
      </c>
      <c r="R140" s="232">
        <f>O140</f>
        <v>14</v>
      </c>
      <c r="S140" s="232">
        <f>P140</f>
        <v>7</v>
      </c>
      <c r="T140" s="232">
        <v>22</v>
      </c>
      <c r="U140" s="232">
        <v>5</v>
      </c>
      <c r="V140" s="232" t="s">
        <v>54</v>
      </c>
      <c r="W140" s="232">
        <f>T140</f>
        <v>22</v>
      </c>
      <c r="X140" s="232">
        <f>U140</f>
        <v>5</v>
      </c>
      <c r="Y140" s="232">
        <f>W140/R140</f>
        <v>1.5714285714285714</v>
      </c>
      <c r="Z140" s="232" t="s">
        <v>55</v>
      </c>
      <c r="AA140" s="232">
        <v>85</v>
      </c>
      <c r="AB140" s="232" t="s">
        <v>56</v>
      </c>
      <c r="AC140" s="232">
        <v>6</v>
      </c>
      <c r="AD140" s="232" t="s">
        <v>741</v>
      </c>
      <c r="AE140" s="232" t="s">
        <v>609</v>
      </c>
      <c r="AF140" s="232" t="s">
        <v>58</v>
      </c>
      <c r="AG140" s="232" t="s">
        <v>58</v>
      </c>
      <c r="AH140" s="232" t="s">
        <v>59</v>
      </c>
      <c r="AI140" s="232" t="s">
        <v>60</v>
      </c>
      <c r="AJ140" s="232">
        <v>5</v>
      </c>
      <c r="AK140" s="232" t="s">
        <v>61</v>
      </c>
      <c r="AL140" s="232">
        <v>300</v>
      </c>
      <c r="AM140" s="232"/>
      <c r="AN140" s="232">
        <v>56</v>
      </c>
      <c r="AO140" s="232">
        <v>12</v>
      </c>
      <c r="AP140" s="232" t="s">
        <v>424</v>
      </c>
      <c r="AQ140" s="3" t="s">
        <v>425</v>
      </c>
    </row>
    <row r="141" spans="1:43" x14ac:dyDescent="0.25">
      <c r="A141" s="230" t="s">
        <v>903</v>
      </c>
      <c r="B141" s="232" t="s">
        <v>42</v>
      </c>
      <c r="C141" s="232" t="s">
        <v>119</v>
      </c>
      <c r="D141" s="232" t="s">
        <v>120</v>
      </c>
      <c r="E141" s="232" t="s">
        <v>161</v>
      </c>
      <c r="F141" s="233" t="s">
        <v>427</v>
      </c>
      <c r="G141" s="232" t="s">
        <v>73</v>
      </c>
      <c r="H141" s="232" t="s">
        <v>86</v>
      </c>
      <c r="I141" s="232" t="s">
        <v>49</v>
      </c>
      <c r="J141" s="232" t="s">
        <v>203</v>
      </c>
      <c r="K141" s="232">
        <v>15</v>
      </c>
      <c r="L141" s="232">
        <v>15</v>
      </c>
      <c r="M141" s="232" t="s">
        <v>742</v>
      </c>
      <c r="N141" s="232" t="s">
        <v>52</v>
      </c>
      <c r="O141" s="232">
        <v>21</v>
      </c>
      <c r="P141" s="232">
        <v>10</v>
      </c>
      <c r="Q141" s="232" t="s">
        <v>53</v>
      </c>
      <c r="R141" s="232">
        <f>O141</f>
        <v>21</v>
      </c>
      <c r="S141" s="232">
        <f>P141</f>
        <v>10</v>
      </c>
      <c r="T141" s="232">
        <v>41</v>
      </c>
      <c r="U141" s="232">
        <v>7</v>
      </c>
      <c r="V141" s="232" t="s">
        <v>54</v>
      </c>
      <c r="W141" s="232">
        <f>T141</f>
        <v>41</v>
      </c>
      <c r="X141" s="232">
        <f>U141</f>
        <v>7</v>
      </c>
      <c r="Y141" s="232">
        <f>W141/R141</f>
        <v>1.9523809523809523</v>
      </c>
      <c r="Z141" s="232" t="s">
        <v>55</v>
      </c>
      <c r="AA141" s="232">
        <v>85</v>
      </c>
      <c r="AB141" s="232" t="s">
        <v>56</v>
      </c>
      <c r="AC141" s="232">
        <v>6</v>
      </c>
      <c r="AD141" s="232" t="s">
        <v>741</v>
      </c>
      <c r="AE141" s="232" t="s">
        <v>609</v>
      </c>
      <c r="AF141" s="232" t="s">
        <v>58</v>
      </c>
      <c r="AG141" s="232" t="s">
        <v>58</v>
      </c>
      <c r="AH141" s="232" t="s">
        <v>59</v>
      </c>
      <c r="AI141" s="232" t="s">
        <v>60</v>
      </c>
      <c r="AJ141" s="232">
        <v>5</v>
      </c>
      <c r="AK141" s="232" t="s">
        <v>61</v>
      </c>
      <c r="AL141" s="232">
        <v>300</v>
      </c>
      <c r="AM141" s="232"/>
      <c r="AN141" s="232">
        <v>56</v>
      </c>
      <c r="AO141" s="232">
        <v>12</v>
      </c>
      <c r="AP141" s="232" t="s">
        <v>424</v>
      </c>
      <c r="AQ141" s="3" t="s">
        <v>425</v>
      </c>
    </row>
    <row r="142" spans="1:43" x14ac:dyDescent="0.25">
      <c r="A142" s="230" t="s">
        <v>903</v>
      </c>
      <c r="B142" s="232" t="s">
        <v>109</v>
      </c>
      <c r="C142" s="232" t="s">
        <v>147</v>
      </c>
      <c r="D142" s="232" t="s">
        <v>151</v>
      </c>
      <c r="E142" s="232" t="s">
        <v>152</v>
      </c>
      <c r="F142" s="233" t="s">
        <v>428</v>
      </c>
      <c r="G142" s="232" t="s">
        <v>85</v>
      </c>
      <c r="H142" s="232" t="s">
        <v>86</v>
      </c>
      <c r="I142" s="232" t="s">
        <v>49</v>
      </c>
      <c r="J142" s="232" t="s">
        <v>203</v>
      </c>
      <c r="K142" s="232">
        <v>15</v>
      </c>
      <c r="L142" s="232">
        <v>15</v>
      </c>
      <c r="M142" s="232" t="s">
        <v>740</v>
      </c>
      <c r="N142" s="232" t="s">
        <v>52</v>
      </c>
      <c r="O142" s="232">
        <v>6</v>
      </c>
      <c r="P142" s="232">
        <v>2</v>
      </c>
      <c r="Q142" s="232" t="s">
        <v>53</v>
      </c>
      <c r="R142" s="232">
        <f>O142</f>
        <v>6</v>
      </c>
      <c r="S142" s="232">
        <f>P142</f>
        <v>2</v>
      </c>
      <c r="T142" s="232">
        <v>72</v>
      </c>
      <c r="U142" s="232">
        <v>6</v>
      </c>
      <c r="V142" s="232" t="s">
        <v>54</v>
      </c>
      <c r="W142" s="232">
        <f>T142</f>
        <v>72</v>
      </c>
      <c r="X142" s="232">
        <f>U142</f>
        <v>6</v>
      </c>
      <c r="Y142" s="232">
        <f>W142/R142</f>
        <v>12</v>
      </c>
      <c r="Z142" s="232" t="s">
        <v>55</v>
      </c>
      <c r="AA142" s="232">
        <v>85</v>
      </c>
      <c r="AB142" s="232" t="s">
        <v>56</v>
      </c>
      <c r="AC142" s="232">
        <v>6</v>
      </c>
      <c r="AD142" s="232" t="s">
        <v>741</v>
      </c>
      <c r="AE142" s="232" t="s">
        <v>609</v>
      </c>
      <c r="AF142" s="232" t="s">
        <v>58</v>
      </c>
      <c r="AG142" s="232" t="s">
        <v>58</v>
      </c>
      <c r="AH142" s="232" t="s">
        <v>59</v>
      </c>
      <c r="AI142" s="232" t="s">
        <v>60</v>
      </c>
      <c r="AJ142" s="232">
        <v>5</v>
      </c>
      <c r="AK142" s="232" t="s">
        <v>61</v>
      </c>
      <c r="AL142" s="232">
        <v>300</v>
      </c>
      <c r="AM142" s="232"/>
      <c r="AN142" s="232">
        <v>56</v>
      </c>
      <c r="AO142" s="232">
        <v>12</v>
      </c>
      <c r="AP142" s="232" t="s">
        <v>424</v>
      </c>
      <c r="AQ142" s="3" t="s">
        <v>425</v>
      </c>
    </row>
    <row r="143" spans="1:43" x14ac:dyDescent="0.25">
      <c r="A143" s="230" t="s">
        <v>903</v>
      </c>
      <c r="B143" s="232" t="s">
        <v>109</v>
      </c>
      <c r="C143" s="232" t="s">
        <v>147</v>
      </c>
      <c r="D143" s="232" t="s">
        <v>151</v>
      </c>
      <c r="E143" s="232" t="s">
        <v>152</v>
      </c>
      <c r="F143" s="233" t="s">
        <v>428</v>
      </c>
      <c r="G143" s="232" t="s">
        <v>85</v>
      </c>
      <c r="H143" s="232" t="s">
        <v>86</v>
      </c>
      <c r="I143" s="232" t="s">
        <v>49</v>
      </c>
      <c r="J143" s="232" t="s">
        <v>203</v>
      </c>
      <c r="K143" s="232">
        <v>15</v>
      </c>
      <c r="L143" s="232">
        <v>15</v>
      </c>
      <c r="M143" s="232" t="s">
        <v>742</v>
      </c>
      <c r="N143" s="232" t="s">
        <v>52</v>
      </c>
      <c r="O143" s="232">
        <v>21</v>
      </c>
      <c r="P143" s="232">
        <v>16</v>
      </c>
      <c r="Q143" s="232" t="s">
        <v>53</v>
      </c>
      <c r="R143" s="232">
        <f>O143</f>
        <v>21</v>
      </c>
      <c r="S143" s="232">
        <f>P143</f>
        <v>16</v>
      </c>
      <c r="T143" s="232">
        <v>240</v>
      </c>
      <c r="U143" s="232">
        <v>61</v>
      </c>
      <c r="V143" s="232" t="s">
        <v>54</v>
      </c>
      <c r="W143" s="232">
        <f>T143</f>
        <v>240</v>
      </c>
      <c r="X143" s="232">
        <f>U143</f>
        <v>61</v>
      </c>
      <c r="Y143" s="232">
        <f>W143/R143</f>
        <v>11.428571428571429</v>
      </c>
      <c r="Z143" s="232" t="s">
        <v>55</v>
      </c>
      <c r="AA143" s="232">
        <v>85</v>
      </c>
      <c r="AB143" s="232" t="s">
        <v>56</v>
      </c>
      <c r="AC143" s="232">
        <v>6</v>
      </c>
      <c r="AD143" s="232" t="s">
        <v>741</v>
      </c>
      <c r="AE143" s="232" t="s">
        <v>609</v>
      </c>
      <c r="AF143" s="232" t="s">
        <v>58</v>
      </c>
      <c r="AG143" s="232" t="s">
        <v>58</v>
      </c>
      <c r="AH143" s="232" t="s">
        <v>59</v>
      </c>
      <c r="AI143" s="232" t="s">
        <v>60</v>
      </c>
      <c r="AJ143" s="232">
        <v>5</v>
      </c>
      <c r="AK143" s="232" t="s">
        <v>61</v>
      </c>
      <c r="AL143" s="232">
        <v>300</v>
      </c>
      <c r="AM143" s="232"/>
      <c r="AN143" s="232">
        <v>56</v>
      </c>
      <c r="AO143" s="232">
        <v>12</v>
      </c>
      <c r="AP143" s="232" t="s">
        <v>424</v>
      </c>
      <c r="AQ143" s="3" t="s">
        <v>425</v>
      </c>
    </row>
    <row r="144" spans="1:43" x14ac:dyDescent="0.25">
      <c r="A144" s="230" t="s">
        <v>903</v>
      </c>
      <c r="B144" s="232" t="s">
        <v>80</v>
      </c>
      <c r="C144" s="232" t="s">
        <v>167</v>
      </c>
      <c r="D144" s="232" t="s">
        <v>168</v>
      </c>
      <c r="E144" s="232" t="s">
        <v>511</v>
      </c>
      <c r="F144" s="233" t="s">
        <v>743</v>
      </c>
      <c r="G144" s="232" t="s">
        <v>97</v>
      </c>
      <c r="H144" s="232" t="s">
        <v>48</v>
      </c>
      <c r="I144" s="232" t="s">
        <v>744</v>
      </c>
      <c r="J144" s="232" t="s">
        <v>191</v>
      </c>
      <c r="K144" s="232">
        <v>15</v>
      </c>
      <c r="L144" s="232">
        <v>15</v>
      </c>
      <c r="M144" s="232" t="s">
        <v>745</v>
      </c>
      <c r="N144" s="232" t="s">
        <v>52</v>
      </c>
      <c r="O144" s="232">
        <v>8.9</v>
      </c>
      <c r="P144" s="232">
        <v>3.2</v>
      </c>
      <c r="Q144" s="232" t="s">
        <v>53</v>
      </c>
      <c r="R144" s="232">
        <v>8.9</v>
      </c>
      <c r="S144" s="232">
        <v>3.2</v>
      </c>
      <c r="T144" s="232">
        <v>32.299999999999997</v>
      </c>
      <c r="U144" s="232">
        <v>4.4000000000000004</v>
      </c>
      <c r="V144" s="232" t="s">
        <v>54</v>
      </c>
      <c r="W144" s="232">
        <v>32.299999999999997</v>
      </c>
      <c r="X144" s="232">
        <v>4.4000000000000004</v>
      </c>
      <c r="Y144" s="232">
        <f>W144/R144</f>
        <v>3.6292134831460667</v>
      </c>
      <c r="Z144" s="232" t="s">
        <v>55</v>
      </c>
      <c r="AA144" s="232">
        <v>76</v>
      </c>
      <c r="AB144" s="232" t="s">
        <v>56</v>
      </c>
      <c r="AC144" s="232">
        <v>10</v>
      </c>
      <c r="AD144" s="232" t="s">
        <v>746</v>
      </c>
      <c r="AE144" s="232" t="s">
        <v>55</v>
      </c>
      <c r="AF144" s="232" t="s">
        <v>58</v>
      </c>
      <c r="AG144" s="232" t="s">
        <v>58</v>
      </c>
      <c r="AH144" s="232" t="s">
        <v>59</v>
      </c>
      <c r="AI144" s="232" t="s">
        <v>58</v>
      </c>
      <c r="AJ144" s="232" t="s">
        <v>77</v>
      </c>
      <c r="AK144" s="232" t="s">
        <v>59</v>
      </c>
      <c r="AL144" s="232">
        <v>90</v>
      </c>
      <c r="AM144" s="232"/>
      <c r="AN144" s="232">
        <v>55</v>
      </c>
      <c r="AO144" s="232">
        <v>10</v>
      </c>
      <c r="AP144" s="232" t="s">
        <v>747</v>
      </c>
      <c r="AQ144" s="3" t="s">
        <v>748</v>
      </c>
    </row>
    <row r="145" spans="1:43" x14ac:dyDescent="0.25">
      <c r="A145" s="230" t="s">
        <v>903</v>
      </c>
      <c r="B145" s="232" t="s">
        <v>80</v>
      </c>
      <c r="C145" s="232" t="s">
        <v>167</v>
      </c>
      <c r="D145" s="232" t="s">
        <v>168</v>
      </c>
      <c r="E145" s="232" t="s">
        <v>511</v>
      </c>
      <c r="F145" s="233" t="s">
        <v>743</v>
      </c>
      <c r="G145" s="232" t="s">
        <v>97</v>
      </c>
      <c r="H145" s="232" t="s">
        <v>48</v>
      </c>
      <c r="I145" s="232" t="s">
        <v>744</v>
      </c>
      <c r="J145" s="232" t="s">
        <v>191</v>
      </c>
      <c r="K145" s="232">
        <v>15</v>
      </c>
      <c r="L145" s="232">
        <v>15</v>
      </c>
      <c r="M145" s="232" t="s">
        <v>749</v>
      </c>
      <c r="N145" s="232" t="s">
        <v>52</v>
      </c>
      <c r="O145" s="232">
        <v>28.7</v>
      </c>
      <c r="P145" s="232">
        <v>19.7</v>
      </c>
      <c r="Q145" s="232" t="s">
        <v>53</v>
      </c>
      <c r="R145" s="232">
        <v>28.7</v>
      </c>
      <c r="S145" s="232">
        <v>19.7</v>
      </c>
      <c r="T145" s="232">
        <v>76.8</v>
      </c>
      <c r="U145" s="232">
        <v>24.5</v>
      </c>
      <c r="V145" s="232" t="s">
        <v>54</v>
      </c>
      <c r="W145" s="232">
        <v>76.8</v>
      </c>
      <c r="X145" s="232">
        <v>24.5</v>
      </c>
      <c r="Y145" s="232">
        <f>W145/R145</f>
        <v>2.6759581881533099</v>
      </c>
      <c r="Z145" s="232" t="s">
        <v>55</v>
      </c>
      <c r="AA145" s="232">
        <v>76</v>
      </c>
      <c r="AB145" s="232" t="s">
        <v>56</v>
      </c>
      <c r="AC145" s="232">
        <v>10</v>
      </c>
      <c r="AD145" s="232" t="s">
        <v>746</v>
      </c>
      <c r="AE145" s="232" t="s">
        <v>55</v>
      </c>
      <c r="AF145" s="232" t="s">
        <v>58</v>
      </c>
      <c r="AG145" s="232" t="s">
        <v>58</v>
      </c>
      <c r="AH145" s="232" t="s">
        <v>59</v>
      </c>
      <c r="AI145" s="232" t="s">
        <v>58</v>
      </c>
      <c r="AJ145" s="232" t="s">
        <v>77</v>
      </c>
      <c r="AK145" s="232" t="s">
        <v>59</v>
      </c>
      <c r="AL145" s="232">
        <v>90</v>
      </c>
      <c r="AM145" s="232"/>
      <c r="AN145" s="232">
        <v>55</v>
      </c>
      <c r="AO145" s="232">
        <v>10</v>
      </c>
      <c r="AP145" s="232" t="s">
        <v>747</v>
      </c>
      <c r="AQ145" s="3" t="s">
        <v>748</v>
      </c>
    </row>
    <row r="146" spans="1:43" x14ac:dyDescent="0.25">
      <c r="A146" s="230" t="s">
        <v>903</v>
      </c>
      <c r="B146" s="230" t="s">
        <v>109</v>
      </c>
      <c r="C146" s="232" t="s">
        <v>147</v>
      </c>
      <c r="D146" s="230" t="s">
        <v>151</v>
      </c>
      <c r="E146" s="232" t="s">
        <v>152</v>
      </c>
      <c r="F146" s="236" t="s">
        <v>428</v>
      </c>
      <c r="G146" s="232" t="s">
        <v>85</v>
      </c>
      <c r="H146" s="232" t="s">
        <v>48</v>
      </c>
      <c r="I146" s="232" t="s">
        <v>750</v>
      </c>
      <c r="J146" s="232" t="s">
        <v>55</v>
      </c>
      <c r="K146" s="232">
        <v>15</v>
      </c>
      <c r="L146" s="232">
        <v>15</v>
      </c>
      <c r="M146" s="232" t="s">
        <v>751</v>
      </c>
      <c r="N146" s="232" t="s">
        <v>52</v>
      </c>
      <c r="O146" s="232">
        <v>27</v>
      </c>
      <c r="P146" s="232">
        <v>10</v>
      </c>
      <c r="Q146" s="232" t="s">
        <v>53</v>
      </c>
      <c r="R146" s="232">
        <v>27</v>
      </c>
      <c r="S146" s="232">
        <v>10</v>
      </c>
      <c r="T146" s="232">
        <v>111</v>
      </c>
      <c r="U146" s="232">
        <v>19</v>
      </c>
      <c r="V146" s="230" t="s">
        <v>54</v>
      </c>
      <c r="W146" s="232">
        <v>111</v>
      </c>
      <c r="X146" s="232">
        <v>19</v>
      </c>
      <c r="Y146" s="232">
        <f>W146/R146</f>
        <v>4.1111111111111107</v>
      </c>
      <c r="Z146" s="232" t="s">
        <v>55</v>
      </c>
      <c r="AA146" s="232">
        <v>72</v>
      </c>
      <c r="AB146" s="232" t="s">
        <v>56</v>
      </c>
      <c r="AC146" s="232">
        <v>6</v>
      </c>
      <c r="AD146" s="232" t="s">
        <v>752</v>
      </c>
      <c r="AE146" s="232" t="s">
        <v>609</v>
      </c>
      <c r="AF146" s="232" t="s">
        <v>58</v>
      </c>
      <c r="AG146" s="232" t="s">
        <v>58</v>
      </c>
      <c r="AH146" s="232" t="s">
        <v>77</v>
      </c>
      <c r="AI146" s="232" t="s">
        <v>58</v>
      </c>
      <c r="AJ146" s="232" t="s">
        <v>77</v>
      </c>
      <c r="AK146" s="232" t="s">
        <v>59</v>
      </c>
      <c r="AL146" s="232">
        <v>400</v>
      </c>
      <c r="AM146" s="232"/>
      <c r="AN146" s="232">
        <v>55</v>
      </c>
      <c r="AO146" s="232">
        <v>10</v>
      </c>
      <c r="AP146" s="232" t="s">
        <v>753</v>
      </c>
      <c r="AQ146" s="3" t="s">
        <v>754</v>
      </c>
    </row>
    <row r="147" spans="1:43" x14ac:dyDescent="0.25">
      <c r="A147" s="230" t="s">
        <v>903</v>
      </c>
      <c r="B147" s="230" t="s">
        <v>109</v>
      </c>
      <c r="C147" s="232" t="s">
        <v>147</v>
      </c>
      <c r="D147" s="230" t="s">
        <v>151</v>
      </c>
      <c r="E147" s="232" t="s">
        <v>152</v>
      </c>
      <c r="F147" s="236" t="s">
        <v>428</v>
      </c>
      <c r="G147" s="232" t="s">
        <v>85</v>
      </c>
      <c r="H147" s="232" t="s">
        <v>48</v>
      </c>
      <c r="I147" s="232" t="s">
        <v>750</v>
      </c>
      <c r="J147" s="232" t="s">
        <v>55</v>
      </c>
      <c r="K147" s="232">
        <v>15</v>
      </c>
      <c r="L147" s="232">
        <v>15</v>
      </c>
      <c r="M147" s="232" t="s">
        <v>755</v>
      </c>
      <c r="N147" s="232" t="s">
        <v>52</v>
      </c>
      <c r="O147" s="232">
        <v>10</v>
      </c>
      <c r="P147" s="232">
        <v>4</v>
      </c>
      <c r="Q147" s="232" t="s">
        <v>53</v>
      </c>
      <c r="R147" s="232">
        <v>10</v>
      </c>
      <c r="S147" s="232">
        <v>4</v>
      </c>
      <c r="T147" s="232">
        <v>113</v>
      </c>
      <c r="U147" s="232">
        <v>13</v>
      </c>
      <c r="V147" s="230" t="s">
        <v>54</v>
      </c>
      <c r="W147" s="232">
        <v>113</v>
      </c>
      <c r="X147" s="232">
        <v>13</v>
      </c>
      <c r="Y147" s="232">
        <f>W147/R147</f>
        <v>11.3</v>
      </c>
      <c r="Z147" s="232" t="s">
        <v>55</v>
      </c>
      <c r="AA147" s="232">
        <v>72</v>
      </c>
      <c r="AB147" s="232" t="s">
        <v>56</v>
      </c>
      <c r="AC147" s="232">
        <v>6</v>
      </c>
      <c r="AD147" s="232" t="s">
        <v>752</v>
      </c>
      <c r="AE147" s="232" t="s">
        <v>609</v>
      </c>
      <c r="AF147" s="232" t="s">
        <v>58</v>
      </c>
      <c r="AG147" s="232" t="s">
        <v>58</v>
      </c>
      <c r="AH147" s="232" t="s">
        <v>77</v>
      </c>
      <c r="AI147" s="232" t="s">
        <v>58</v>
      </c>
      <c r="AJ147" s="232" t="s">
        <v>77</v>
      </c>
      <c r="AK147" s="232" t="s">
        <v>59</v>
      </c>
      <c r="AL147" s="232">
        <v>400</v>
      </c>
      <c r="AM147" s="232"/>
      <c r="AN147" s="232">
        <v>55</v>
      </c>
      <c r="AO147" s="232">
        <v>10</v>
      </c>
      <c r="AP147" s="232" t="s">
        <v>753</v>
      </c>
      <c r="AQ147" s="3" t="s">
        <v>754</v>
      </c>
    </row>
    <row r="148" spans="1:43" x14ac:dyDescent="0.25">
      <c r="A148" s="230" t="s">
        <v>903</v>
      </c>
      <c r="B148" s="230" t="s">
        <v>109</v>
      </c>
      <c r="C148" s="232" t="s">
        <v>147</v>
      </c>
      <c r="D148" s="230" t="s">
        <v>151</v>
      </c>
      <c r="E148" s="232" t="s">
        <v>152</v>
      </c>
      <c r="F148" s="236" t="s">
        <v>428</v>
      </c>
      <c r="G148" s="232" t="s">
        <v>85</v>
      </c>
      <c r="H148" s="232" t="s">
        <v>48</v>
      </c>
      <c r="I148" s="232" t="s">
        <v>750</v>
      </c>
      <c r="J148" s="232" t="s">
        <v>55</v>
      </c>
      <c r="K148" s="232">
        <v>15</v>
      </c>
      <c r="L148" s="232">
        <v>15</v>
      </c>
      <c r="M148" s="232" t="s">
        <v>756</v>
      </c>
      <c r="N148" s="232" t="s">
        <v>52</v>
      </c>
      <c r="O148" s="232">
        <v>14</v>
      </c>
      <c r="P148" s="232">
        <v>5</v>
      </c>
      <c r="Q148" s="232" t="s">
        <v>53</v>
      </c>
      <c r="R148" s="232">
        <v>14</v>
      </c>
      <c r="S148" s="232">
        <v>5</v>
      </c>
      <c r="T148" s="232">
        <v>153</v>
      </c>
      <c r="U148" s="232">
        <v>18</v>
      </c>
      <c r="V148" s="230" t="s">
        <v>54</v>
      </c>
      <c r="W148" s="232">
        <v>153</v>
      </c>
      <c r="X148" s="232">
        <v>18</v>
      </c>
      <c r="Y148" s="232">
        <f>W148/R148</f>
        <v>10.928571428571429</v>
      </c>
      <c r="Z148" s="232" t="s">
        <v>55</v>
      </c>
      <c r="AA148" s="232">
        <v>72</v>
      </c>
      <c r="AB148" s="232" t="s">
        <v>56</v>
      </c>
      <c r="AC148" s="232">
        <v>6</v>
      </c>
      <c r="AD148" s="232" t="s">
        <v>752</v>
      </c>
      <c r="AE148" s="232" t="s">
        <v>609</v>
      </c>
      <c r="AF148" s="232" t="s">
        <v>58</v>
      </c>
      <c r="AG148" s="232" t="s">
        <v>58</v>
      </c>
      <c r="AH148" s="232" t="s">
        <v>77</v>
      </c>
      <c r="AI148" s="232" t="s">
        <v>58</v>
      </c>
      <c r="AJ148" s="232" t="s">
        <v>77</v>
      </c>
      <c r="AK148" s="232" t="s">
        <v>59</v>
      </c>
      <c r="AL148" s="232">
        <v>400</v>
      </c>
      <c r="AM148" s="232"/>
      <c r="AN148" s="232">
        <v>55</v>
      </c>
      <c r="AO148" s="232">
        <v>10</v>
      </c>
      <c r="AP148" s="232" t="s">
        <v>753</v>
      </c>
      <c r="AQ148" s="3" t="s">
        <v>754</v>
      </c>
    </row>
    <row r="149" spans="1:43" x14ac:dyDescent="0.25">
      <c r="A149" s="230" t="s">
        <v>903</v>
      </c>
      <c r="B149" s="230" t="s">
        <v>109</v>
      </c>
      <c r="C149" s="232" t="s">
        <v>147</v>
      </c>
      <c r="D149" s="230" t="s">
        <v>151</v>
      </c>
      <c r="E149" s="232" t="s">
        <v>152</v>
      </c>
      <c r="F149" s="236" t="s">
        <v>428</v>
      </c>
      <c r="G149" s="232" t="s">
        <v>85</v>
      </c>
      <c r="H149" s="232" t="s">
        <v>48</v>
      </c>
      <c r="I149" s="232" t="s">
        <v>750</v>
      </c>
      <c r="J149" s="232" t="s">
        <v>55</v>
      </c>
      <c r="K149" s="232">
        <v>15</v>
      </c>
      <c r="L149" s="232">
        <v>15</v>
      </c>
      <c r="M149" s="232" t="s">
        <v>757</v>
      </c>
      <c r="N149" s="232" t="s">
        <v>52</v>
      </c>
      <c r="O149" s="232">
        <v>17</v>
      </c>
      <c r="P149" s="232">
        <v>6</v>
      </c>
      <c r="Q149" s="232" t="s">
        <v>53</v>
      </c>
      <c r="R149" s="232">
        <v>17</v>
      </c>
      <c r="S149" s="232">
        <v>6</v>
      </c>
      <c r="T149" s="232">
        <v>190</v>
      </c>
      <c r="U149" s="232">
        <v>23</v>
      </c>
      <c r="V149" s="230" t="s">
        <v>54</v>
      </c>
      <c r="W149" s="232">
        <v>190</v>
      </c>
      <c r="X149" s="232">
        <v>23</v>
      </c>
      <c r="Y149" s="232">
        <f>W149/R149</f>
        <v>11.176470588235293</v>
      </c>
      <c r="Z149" s="232" t="s">
        <v>55</v>
      </c>
      <c r="AA149" s="232">
        <v>72</v>
      </c>
      <c r="AB149" s="232" t="s">
        <v>56</v>
      </c>
      <c r="AC149" s="232">
        <v>6</v>
      </c>
      <c r="AD149" s="232" t="s">
        <v>758</v>
      </c>
      <c r="AE149" s="232" t="s">
        <v>609</v>
      </c>
      <c r="AF149" s="232" t="s">
        <v>58</v>
      </c>
      <c r="AG149" s="232" t="s">
        <v>58</v>
      </c>
      <c r="AH149" s="232" t="s">
        <v>77</v>
      </c>
      <c r="AI149" s="232" t="s">
        <v>58</v>
      </c>
      <c r="AJ149" s="232" t="s">
        <v>77</v>
      </c>
      <c r="AK149" s="232" t="s">
        <v>59</v>
      </c>
      <c r="AL149" s="232">
        <v>400</v>
      </c>
      <c r="AM149" s="232"/>
      <c r="AN149" s="232">
        <v>55</v>
      </c>
      <c r="AO149" s="232">
        <v>10</v>
      </c>
      <c r="AP149" s="232" t="s">
        <v>753</v>
      </c>
      <c r="AQ149" s="3" t="s">
        <v>754</v>
      </c>
    </row>
    <row r="150" spans="1:43" x14ac:dyDescent="0.25">
      <c r="A150" s="230" t="s">
        <v>903</v>
      </c>
      <c r="B150" s="230" t="s">
        <v>109</v>
      </c>
      <c r="C150" s="232" t="s">
        <v>147</v>
      </c>
      <c r="D150" s="230" t="s">
        <v>151</v>
      </c>
      <c r="E150" s="232" t="s">
        <v>152</v>
      </c>
      <c r="F150" s="236" t="s">
        <v>428</v>
      </c>
      <c r="G150" s="232" t="s">
        <v>85</v>
      </c>
      <c r="H150" s="232" t="s">
        <v>48</v>
      </c>
      <c r="I150" s="232" t="s">
        <v>750</v>
      </c>
      <c r="J150" s="232" t="s">
        <v>55</v>
      </c>
      <c r="K150" s="232">
        <v>15</v>
      </c>
      <c r="L150" s="232">
        <v>15</v>
      </c>
      <c r="M150" s="237" t="s">
        <v>759</v>
      </c>
      <c r="N150" s="232" t="s">
        <v>52</v>
      </c>
      <c r="O150" s="232">
        <v>20</v>
      </c>
      <c r="P150" s="232">
        <v>6</v>
      </c>
      <c r="Q150" s="232" t="s">
        <v>53</v>
      </c>
      <c r="R150" s="232">
        <v>20</v>
      </c>
      <c r="S150" s="232">
        <v>6</v>
      </c>
      <c r="T150" s="232">
        <v>211</v>
      </c>
      <c r="U150" s="232">
        <v>23</v>
      </c>
      <c r="V150" s="230" t="s">
        <v>54</v>
      </c>
      <c r="W150" s="232">
        <v>211</v>
      </c>
      <c r="X150" s="232">
        <v>23</v>
      </c>
      <c r="Y150" s="232">
        <f>W150/R150</f>
        <v>10.55</v>
      </c>
      <c r="Z150" s="232" t="s">
        <v>55</v>
      </c>
      <c r="AA150" s="232">
        <v>72</v>
      </c>
      <c r="AB150" s="232" t="s">
        <v>56</v>
      </c>
      <c r="AC150" s="232">
        <v>6</v>
      </c>
      <c r="AD150" s="232" t="s">
        <v>758</v>
      </c>
      <c r="AE150" s="232" t="s">
        <v>609</v>
      </c>
      <c r="AF150" s="232" t="s">
        <v>58</v>
      </c>
      <c r="AG150" s="232" t="s">
        <v>58</v>
      </c>
      <c r="AH150" s="232" t="s">
        <v>77</v>
      </c>
      <c r="AI150" s="232" t="s">
        <v>58</v>
      </c>
      <c r="AJ150" s="232" t="s">
        <v>77</v>
      </c>
      <c r="AK150" s="232" t="s">
        <v>59</v>
      </c>
      <c r="AL150" s="232">
        <v>400</v>
      </c>
      <c r="AM150" s="232"/>
      <c r="AN150" s="232">
        <v>55</v>
      </c>
      <c r="AO150" s="232">
        <v>10</v>
      </c>
      <c r="AP150" s="232" t="s">
        <v>753</v>
      </c>
      <c r="AQ150" s="3" t="s">
        <v>754</v>
      </c>
    </row>
    <row r="151" spans="1:43" x14ac:dyDescent="0.25">
      <c r="A151" s="230" t="s">
        <v>903</v>
      </c>
      <c r="B151" s="232" t="s">
        <v>80</v>
      </c>
      <c r="C151" s="232" t="s">
        <v>438</v>
      </c>
      <c r="D151" s="232" t="s">
        <v>439</v>
      </c>
      <c r="E151" s="232" t="s">
        <v>440</v>
      </c>
      <c r="F151" s="233" t="s">
        <v>441</v>
      </c>
      <c r="G151" s="232" t="s">
        <v>97</v>
      </c>
      <c r="H151" s="232" t="s">
        <v>86</v>
      </c>
      <c r="I151" s="232" t="s">
        <v>68</v>
      </c>
      <c r="J151" s="232" t="s">
        <v>207</v>
      </c>
      <c r="K151" s="232">
        <v>12</v>
      </c>
      <c r="L151" s="232">
        <v>12</v>
      </c>
      <c r="M151" s="232"/>
      <c r="N151" s="232" t="s">
        <v>52</v>
      </c>
      <c r="O151" s="232">
        <v>34.369999999999997</v>
      </c>
      <c r="P151" s="232">
        <v>5.84</v>
      </c>
      <c r="Q151" s="232" t="s">
        <v>53</v>
      </c>
      <c r="R151" s="232">
        <f>O151</f>
        <v>34.369999999999997</v>
      </c>
      <c r="S151" s="232">
        <f>P151</f>
        <v>5.84</v>
      </c>
      <c r="T151" s="232">
        <v>9.3699999999999992</v>
      </c>
      <c r="U151" s="232">
        <v>1.02</v>
      </c>
      <c r="V151" s="232" t="s">
        <v>54</v>
      </c>
      <c r="W151" s="232">
        <f>T151</f>
        <v>9.3699999999999992</v>
      </c>
      <c r="X151" s="232">
        <f>U151</f>
        <v>1.02</v>
      </c>
      <c r="Y151" s="232">
        <f>W151/R151</f>
        <v>0.27262147221414024</v>
      </c>
      <c r="Z151" s="232" t="s">
        <v>55</v>
      </c>
      <c r="AA151" s="232">
        <v>96</v>
      </c>
      <c r="AB151" s="232" t="s">
        <v>56</v>
      </c>
      <c r="AC151" s="232">
        <v>8</v>
      </c>
      <c r="AD151" s="232" t="s">
        <v>762</v>
      </c>
      <c r="AE151" s="232" t="s">
        <v>609</v>
      </c>
      <c r="AF151" s="232" t="s">
        <v>58</v>
      </c>
      <c r="AG151" s="232" t="s">
        <v>58</v>
      </c>
      <c r="AH151" s="232" t="s">
        <v>59</v>
      </c>
      <c r="AI151" s="232" t="s">
        <v>58</v>
      </c>
      <c r="AJ151" s="232" t="s">
        <v>77</v>
      </c>
      <c r="AK151" s="232" t="s">
        <v>209</v>
      </c>
      <c r="AL151" s="232">
        <v>185</v>
      </c>
      <c r="AM151" s="232"/>
      <c r="AN151" s="232">
        <v>-45</v>
      </c>
      <c r="AO151" s="232">
        <v>170</v>
      </c>
      <c r="AP151" s="232" t="s">
        <v>433</v>
      </c>
      <c r="AQ151" s="9" t="s">
        <v>434</v>
      </c>
    </row>
    <row r="152" spans="1:43" x14ac:dyDescent="0.25">
      <c r="A152" s="230" t="s">
        <v>903</v>
      </c>
      <c r="B152" s="232" t="s">
        <v>80</v>
      </c>
      <c r="C152" s="232" t="s">
        <v>438</v>
      </c>
      <c r="D152" s="232" t="s">
        <v>439</v>
      </c>
      <c r="E152" s="232" t="s">
        <v>440</v>
      </c>
      <c r="F152" s="233" t="s">
        <v>441</v>
      </c>
      <c r="G152" s="232" t="s">
        <v>97</v>
      </c>
      <c r="H152" s="232" t="s">
        <v>86</v>
      </c>
      <c r="I152" s="232" t="s">
        <v>68</v>
      </c>
      <c r="J152" s="232" t="s">
        <v>203</v>
      </c>
      <c r="K152" s="232">
        <v>12</v>
      </c>
      <c r="L152" s="232">
        <v>12</v>
      </c>
      <c r="M152" s="232"/>
      <c r="N152" s="232" t="s">
        <v>52</v>
      </c>
      <c r="O152" s="232">
        <v>49.79</v>
      </c>
      <c r="P152" s="232">
        <v>11.95</v>
      </c>
      <c r="Q152" s="232" t="s">
        <v>53</v>
      </c>
      <c r="R152" s="232">
        <f>O152</f>
        <v>49.79</v>
      </c>
      <c r="S152" s="232">
        <f>P152</f>
        <v>11.95</v>
      </c>
      <c r="T152" s="232">
        <v>13.75</v>
      </c>
      <c r="U152" s="232">
        <v>1.1200000000000001</v>
      </c>
      <c r="V152" s="232" t="s">
        <v>54</v>
      </c>
      <c r="W152" s="232">
        <f>T152</f>
        <v>13.75</v>
      </c>
      <c r="X152" s="232">
        <f>U152</f>
        <v>1.1200000000000001</v>
      </c>
      <c r="Y152" s="232">
        <f>W152/R152</f>
        <v>0.27615987146013254</v>
      </c>
      <c r="Z152" s="232" t="s">
        <v>55</v>
      </c>
      <c r="AA152" s="232">
        <v>96</v>
      </c>
      <c r="AB152" s="232" t="s">
        <v>56</v>
      </c>
      <c r="AC152" s="232">
        <v>8</v>
      </c>
      <c r="AD152" s="232" t="s">
        <v>763</v>
      </c>
      <c r="AE152" s="232" t="s">
        <v>609</v>
      </c>
      <c r="AF152" s="232" t="s">
        <v>58</v>
      </c>
      <c r="AG152" s="232" t="s">
        <v>58</v>
      </c>
      <c r="AH152" s="232" t="s">
        <v>59</v>
      </c>
      <c r="AI152" s="232" t="s">
        <v>58</v>
      </c>
      <c r="AJ152" s="232" t="s">
        <v>77</v>
      </c>
      <c r="AK152" s="232" t="s">
        <v>209</v>
      </c>
      <c r="AL152" s="232">
        <v>185</v>
      </c>
      <c r="AM152" s="232"/>
      <c r="AN152" s="232">
        <v>-45</v>
      </c>
      <c r="AO152" s="232">
        <v>170</v>
      </c>
      <c r="AP152" s="232" t="s">
        <v>433</v>
      </c>
      <c r="AQ152" s="9" t="s">
        <v>434</v>
      </c>
    </row>
    <row r="153" spans="1:43" x14ac:dyDescent="0.25">
      <c r="A153" s="230" t="s">
        <v>903</v>
      </c>
      <c r="B153" s="232" t="s">
        <v>42</v>
      </c>
      <c r="C153" s="232" t="s">
        <v>442</v>
      </c>
      <c r="D153" s="232" t="s">
        <v>443</v>
      </c>
      <c r="E153" s="232" t="s">
        <v>444</v>
      </c>
      <c r="F153" s="233" t="s">
        <v>445</v>
      </c>
      <c r="G153" s="232" t="s">
        <v>97</v>
      </c>
      <c r="H153" s="232" t="s">
        <v>86</v>
      </c>
      <c r="I153" s="232" t="s">
        <v>68</v>
      </c>
      <c r="J153" s="232" t="s">
        <v>203</v>
      </c>
      <c r="K153" s="232">
        <v>12</v>
      </c>
      <c r="L153" s="232">
        <v>12</v>
      </c>
      <c r="M153" s="232"/>
      <c r="N153" s="232" t="s">
        <v>52</v>
      </c>
      <c r="O153" s="232">
        <v>42.8</v>
      </c>
      <c r="P153" s="232">
        <v>13.76</v>
      </c>
      <c r="Q153" s="232" t="s">
        <v>53</v>
      </c>
      <c r="R153" s="232">
        <f>O153</f>
        <v>42.8</v>
      </c>
      <c r="S153" s="232">
        <f>P153</f>
        <v>13.76</v>
      </c>
      <c r="T153" s="232">
        <v>76.239999999999995</v>
      </c>
      <c r="U153" s="232">
        <v>3.56</v>
      </c>
      <c r="V153" s="232" t="s">
        <v>54</v>
      </c>
      <c r="W153" s="232">
        <f>T153</f>
        <v>76.239999999999995</v>
      </c>
      <c r="X153" s="232">
        <f>U153</f>
        <v>3.56</v>
      </c>
      <c r="Y153" s="232">
        <f>W153/R153</f>
        <v>1.7813084112149533</v>
      </c>
      <c r="Z153" s="232" t="s">
        <v>55</v>
      </c>
      <c r="AA153" s="232">
        <v>96</v>
      </c>
      <c r="AB153" s="232" t="s">
        <v>56</v>
      </c>
      <c r="AC153" s="232">
        <v>8</v>
      </c>
      <c r="AD153" s="232" t="s">
        <v>763</v>
      </c>
      <c r="AE153" s="232" t="s">
        <v>609</v>
      </c>
      <c r="AF153" s="232" t="s">
        <v>58</v>
      </c>
      <c r="AG153" s="232" t="s">
        <v>58</v>
      </c>
      <c r="AH153" s="232" t="s">
        <v>59</v>
      </c>
      <c r="AI153" s="232" t="s">
        <v>58</v>
      </c>
      <c r="AJ153" s="232" t="s">
        <v>77</v>
      </c>
      <c r="AK153" s="232" t="s">
        <v>209</v>
      </c>
      <c r="AL153" s="232">
        <v>185</v>
      </c>
      <c r="AM153" s="232"/>
      <c r="AN153" s="232">
        <v>-45</v>
      </c>
      <c r="AO153" s="232">
        <v>170</v>
      </c>
      <c r="AP153" s="232" t="s">
        <v>433</v>
      </c>
      <c r="AQ153" s="3" t="s">
        <v>434</v>
      </c>
    </row>
    <row r="154" spans="1:43" x14ac:dyDescent="0.25">
      <c r="A154" s="230" t="s">
        <v>903</v>
      </c>
      <c r="B154" s="232" t="s">
        <v>42</v>
      </c>
      <c r="C154" s="232" t="s">
        <v>442</v>
      </c>
      <c r="D154" s="232" t="s">
        <v>443</v>
      </c>
      <c r="E154" s="232" t="s">
        <v>444</v>
      </c>
      <c r="F154" s="233" t="s">
        <v>445</v>
      </c>
      <c r="G154" s="232" t="s">
        <v>97</v>
      </c>
      <c r="H154" s="232" t="s">
        <v>86</v>
      </c>
      <c r="I154" s="232" t="s">
        <v>68</v>
      </c>
      <c r="J154" s="232" t="s">
        <v>207</v>
      </c>
      <c r="K154" s="232">
        <v>12</v>
      </c>
      <c r="L154" s="232">
        <v>12</v>
      </c>
      <c r="M154" s="232"/>
      <c r="N154" s="232" t="s">
        <v>242</v>
      </c>
      <c r="O154" s="232" t="s">
        <v>55</v>
      </c>
      <c r="P154" s="232" t="s">
        <v>55</v>
      </c>
      <c r="Q154" s="232" t="s">
        <v>55</v>
      </c>
      <c r="R154" s="232" t="s">
        <v>55</v>
      </c>
      <c r="S154" s="232" t="s">
        <v>55</v>
      </c>
      <c r="T154" s="232" t="s">
        <v>55</v>
      </c>
      <c r="U154" s="232" t="s">
        <v>55</v>
      </c>
      <c r="V154" s="232" t="s">
        <v>55</v>
      </c>
      <c r="W154" s="232" t="s">
        <v>55</v>
      </c>
      <c r="X154" s="232" t="s">
        <v>55</v>
      </c>
      <c r="Y154" s="232">
        <v>0.74</v>
      </c>
      <c r="Z154" s="232" t="s">
        <v>55</v>
      </c>
      <c r="AA154" s="232">
        <v>96</v>
      </c>
      <c r="AB154" s="232" t="s">
        <v>56</v>
      </c>
      <c r="AC154" s="232">
        <v>8</v>
      </c>
      <c r="AD154" s="232" t="s">
        <v>762</v>
      </c>
      <c r="AE154" s="232" t="s">
        <v>609</v>
      </c>
      <c r="AF154" s="232" t="s">
        <v>58</v>
      </c>
      <c r="AG154" s="232" t="s">
        <v>58</v>
      </c>
      <c r="AH154" s="232" t="s">
        <v>59</v>
      </c>
      <c r="AI154" s="232" t="s">
        <v>58</v>
      </c>
      <c r="AJ154" s="232" t="s">
        <v>77</v>
      </c>
      <c r="AK154" s="232" t="s">
        <v>209</v>
      </c>
      <c r="AL154" s="232">
        <v>185</v>
      </c>
      <c r="AM154" s="232"/>
      <c r="AN154" s="232">
        <v>-45</v>
      </c>
      <c r="AO154" s="232">
        <v>170</v>
      </c>
      <c r="AP154" s="232" t="s">
        <v>433</v>
      </c>
      <c r="AQ154" s="3" t="s">
        <v>434</v>
      </c>
    </row>
    <row r="155" spans="1:43" x14ac:dyDescent="0.25">
      <c r="A155" s="230" t="s">
        <v>903</v>
      </c>
      <c r="B155" s="232" t="s">
        <v>80</v>
      </c>
      <c r="C155" s="232" t="s">
        <v>93</v>
      </c>
      <c r="D155" s="232" t="s">
        <v>103</v>
      </c>
      <c r="E155" s="232" t="s">
        <v>760</v>
      </c>
      <c r="F155" s="233" t="s">
        <v>761</v>
      </c>
      <c r="G155" s="232" t="s">
        <v>97</v>
      </c>
      <c r="H155" s="232" t="s">
        <v>86</v>
      </c>
      <c r="I155" s="232" t="s">
        <v>68</v>
      </c>
      <c r="J155" s="232" t="s">
        <v>207</v>
      </c>
      <c r="K155" s="232">
        <v>12</v>
      </c>
      <c r="L155" s="232">
        <v>12</v>
      </c>
      <c r="M155" s="232"/>
      <c r="N155" s="232" t="s">
        <v>242</v>
      </c>
      <c r="O155" s="232" t="s">
        <v>55</v>
      </c>
      <c r="P155" s="232" t="s">
        <v>55</v>
      </c>
      <c r="Q155" s="232" t="s">
        <v>55</v>
      </c>
      <c r="R155" s="232" t="s">
        <v>55</v>
      </c>
      <c r="S155" s="232" t="s">
        <v>55</v>
      </c>
      <c r="T155" s="232" t="s">
        <v>55</v>
      </c>
      <c r="U155" s="232" t="s">
        <v>55</v>
      </c>
      <c r="V155" s="232" t="s">
        <v>55</v>
      </c>
      <c r="W155" s="232" t="s">
        <v>55</v>
      </c>
      <c r="X155" s="232" t="s">
        <v>55</v>
      </c>
      <c r="Y155" s="232">
        <v>1.03</v>
      </c>
      <c r="Z155" s="232" t="s">
        <v>55</v>
      </c>
      <c r="AA155" s="232">
        <v>96</v>
      </c>
      <c r="AB155" s="232" t="s">
        <v>56</v>
      </c>
      <c r="AC155" s="232">
        <v>8</v>
      </c>
      <c r="AD155" s="232" t="s">
        <v>762</v>
      </c>
      <c r="AE155" s="232" t="s">
        <v>609</v>
      </c>
      <c r="AF155" s="232" t="s">
        <v>58</v>
      </c>
      <c r="AG155" s="232" t="s">
        <v>58</v>
      </c>
      <c r="AH155" s="232" t="s">
        <v>59</v>
      </c>
      <c r="AI155" s="232" t="s">
        <v>58</v>
      </c>
      <c r="AJ155" s="232" t="s">
        <v>77</v>
      </c>
      <c r="AK155" s="232" t="s">
        <v>209</v>
      </c>
      <c r="AL155" s="232">
        <v>185</v>
      </c>
      <c r="AM155" s="232"/>
      <c r="AN155" s="232">
        <v>-45</v>
      </c>
      <c r="AO155" s="232">
        <v>170</v>
      </c>
      <c r="AP155" s="232" t="s">
        <v>433</v>
      </c>
      <c r="AQ155" s="9" t="s">
        <v>434</v>
      </c>
    </row>
    <row r="156" spans="1:43" x14ac:dyDescent="0.25">
      <c r="A156" s="230" t="s">
        <v>903</v>
      </c>
      <c r="B156" s="232" t="s">
        <v>80</v>
      </c>
      <c r="C156" s="232" t="s">
        <v>93</v>
      </c>
      <c r="D156" s="232" t="s">
        <v>103</v>
      </c>
      <c r="E156" s="232" t="s">
        <v>760</v>
      </c>
      <c r="F156" s="233" t="s">
        <v>761</v>
      </c>
      <c r="G156" s="232" t="s">
        <v>97</v>
      </c>
      <c r="H156" s="232" t="s">
        <v>86</v>
      </c>
      <c r="I156" s="232" t="s">
        <v>68</v>
      </c>
      <c r="J156" s="232" t="s">
        <v>207</v>
      </c>
      <c r="K156" s="232">
        <v>12</v>
      </c>
      <c r="L156" s="232">
        <v>12</v>
      </c>
      <c r="M156" s="232"/>
      <c r="N156" s="232" t="s">
        <v>242</v>
      </c>
      <c r="O156" s="232" t="s">
        <v>55</v>
      </c>
      <c r="P156" s="232" t="s">
        <v>55</v>
      </c>
      <c r="Q156" s="232" t="s">
        <v>55</v>
      </c>
      <c r="R156" s="232" t="s">
        <v>55</v>
      </c>
      <c r="S156" s="232" t="s">
        <v>55</v>
      </c>
      <c r="T156" s="232" t="s">
        <v>55</v>
      </c>
      <c r="U156" s="232" t="s">
        <v>55</v>
      </c>
      <c r="V156" s="232" t="s">
        <v>55</v>
      </c>
      <c r="W156" s="232" t="s">
        <v>55</v>
      </c>
      <c r="X156" s="232" t="s">
        <v>55</v>
      </c>
      <c r="Y156" s="232">
        <v>1.17</v>
      </c>
      <c r="Z156" s="232" t="s">
        <v>55</v>
      </c>
      <c r="AA156" s="232">
        <v>96</v>
      </c>
      <c r="AB156" s="232" t="s">
        <v>56</v>
      </c>
      <c r="AC156" s="232">
        <v>8</v>
      </c>
      <c r="AD156" s="232" t="s">
        <v>762</v>
      </c>
      <c r="AE156" s="232" t="s">
        <v>609</v>
      </c>
      <c r="AF156" s="232" t="s">
        <v>58</v>
      </c>
      <c r="AG156" s="232" t="s">
        <v>58</v>
      </c>
      <c r="AH156" s="232" t="s">
        <v>59</v>
      </c>
      <c r="AI156" s="232" t="s">
        <v>58</v>
      </c>
      <c r="AJ156" s="232" t="s">
        <v>77</v>
      </c>
      <c r="AK156" s="232" t="s">
        <v>209</v>
      </c>
      <c r="AL156" s="232">
        <v>185</v>
      </c>
      <c r="AM156" s="232"/>
      <c r="AN156" s="232">
        <v>-45</v>
      </c>
      <c r="AO156" s="232">
        <v>170</v>
      </c>
      <c r="AP156" s="232" t="s">
        <v>433</v>
      </c>
      <c r="AQ156" s="9" t="s">
        <v>434</v>
      </c>
    </row>
    <row r="157" spans="1:43" x14ac:dyDescent="0.25">
      <c r="A157" s="230" t="s">
        <v>903</v>
      </c>
      <c r="B157" s="232" t="s">
        <v>80</v>
      </c>
      <c r="C157" s="232" t="s">
        <v>93</v>
      </c>
      <c r="D157" s="232" t="s">
        <v>103</v>
      </c>
      <c r="E157" s="232" t="s">
        <v>760</v>
      </c>
      <c r="F157" s="233" t="s">
        <v>761</v>
      </c>
      <c r="G157" s="232" t="s">
        <v>97</v>
      </c>
      <c r="H157" s="232" t="s">
        <v>86</v>
      </c>
      <c r="I157" s="232" t="s">
        <v>68</v>
      </c>
      <c r="J157" s="232" t="s">
        <v>203</v>
      </c>
      <c r="K157" s="232">
        <v>12</v>
      </c>
      <c r="L157" s="232">
        <v>12</v>
      </c>
      <c r="M157" s="232"/>
      <c r="N157" s="232" t="s">
        <v>242</v>
      </c>
      <c r="O157" s="232" t="s">
        <v>55</v>
      </c>
      <c r="P157" s="232" t="s">
        <v>55</v>
      </c>
      <c r="Q157" s="232" t="s">
        <v>55</v>
      </c>
      <c r="R157" s="232" t="s">
        <v>55</v>
      </c>
      <c r="S157" s="232" t="s">
        <v>55</v>
      </c>
      <c r="T157" s="232" t="s">
        <v>55</v>
      </c>
      <c r="U157" s="232" t="s">
        <v>55</v>
      </c>
      <c r="V157" s="232" t="s">
        <v>55</v>
      </c>
      <c r="W157" s="232" t="s">
        <v>55</v>
      </c>
      <c r="X157" s="232" t="s">
        <v>55</v>
      </c>
      <c r="Y157" s="232">
        <v>0.76</v>
      </c>
      <c r="Z157" s="232" t="s">
        <v>55</v>
      </c>
      <c r="AA157" s="232">
        <v>96</v>
      </c>
      <c r="AB157" s="232" t="s">
        <v>56</v>
      </c>
      <c r="AC157" s="232">
        <v>8</v>
      </c>
      <c r="AD157" s="232" t="s">
        <v>763</v>
      </c>
      <c r="AE157" s="232" t="s">
        <v>609</v>
      </c>
      <c r="AF157" s="232" t="s">
        <v>58</v>
      </c>
      <c r="AG157" s="232" t="s">
        <v>58</v>
      </c>
      <c r="AH157" s="232" t="s">
        <v>59</v>
      </c>
      <c r="AI157" s="232" t="s">
        <v>58</v>
      </c>
      <c r="AJ157" s="232" t="s">
        <v>77</v>
      </c>
      <c r="AK157" s="232" t="s">
        <v>209</v>
      </c>
      <c r="AL157" s="232">
        <v>185</v>
      </c>
      <c r="AM157" s="232"/>
      <c r="AN157" s="232">
        <v>-45</v>
      </c>
      <c r="AO157" s="232">
        <v>170</v>
      </c>
      <c r="AP157" s="232" t="s">
        <v>433</v>
      </c>
      <c r="AQ157" s="9" t="s">
        <v>434</v>
      </c>
    </row>
    <row r="158" spans="1:43" x14ac:dyDescent="0.25">
      <c r="A158" s="230" t="s">
        <v>903</v>
      </c>
      <c r="B158" s="232" t="s">
        <v>80</v>
      </c>
      <c r="C158" s="232" t="s">
        <v>93</v>
      </c>
      <c r="D158" s="232" t="s">
        <v>103</v>
      </c>
      <c r="E158" s="232" t="s">
        <v>760</v>
      </c>
      <c r="F158" s="233" t="s">
        <v>761</v>
      </c>
      <c r="G158" s="232" t="s">
        <v>97</v>
      </c>
      <c r="H158" s="232" t="s">
        <v>86</v>
      </c>
      <c r="I158" s="232" t="s">
        <v>68</v>
      </c>
      <c r="J158" s="232" t="s">
        <v>203</v>
      </c>
      <c r="K158" s="232">
        <v>12</v>
      </c>
      <c r="L158" s="232">
        <v>12</v>
      </c>
      <c r="M158" s="232"/>
      <c r="N158" s="232" t="s">
        <v>242</v>
      </c>
      <c r="O158" s="232" t="s">
        <v>55</v>
      </c>
      <c r="P158" s="232" t="s">
        <v>55</v>
      </c>
      <c r="Q158" s="232" t="s">
        <v>55</v>
      </c>
      <c r="R158" s="232" t="s">
        <v>55</v>
      </c>
      <c r="S158" s="232" t="s">
        <v>55</v>
      </c>
      <c r="T158" s="232" t="s">
        <v>55</v>
      </c>
      <c r="U158" s="232" t="s">
        <v>55</v>
      </c>
      <c r="V158" s="232" t="s">
        <v>55</v>
      </c>
      <c r="W158" s="232" t="s">
        <v>55</v>
      </c>
      <c r="X158" s="232" t="s">
        <v>55</v>
      </c>
      <c r="Y158" s="232">
        <v>0.81</v>
      </c>
      <c r="Z158" s="232" t="s">
        <v>55</v>
      </c>
      <c r="AA158" s="232">
        <v>96</v>
      </c>
      <c r="AB158" s="232" t="s">
        <v>56</v>
      </c>
      <c r="AC158" s="232">
        <v>8</v>
      </c>
      <c r="AD158" s="232" t="s">
        <v>763</v>
      </c>
      <c r="AE158" s="232" t="s">
        <v>609</v>
      </c>
      <c r="AF158" s="232" t="s">
        <v>58</v>
      </c>
      <c r="AG158" s="232" t="s">
        <v>58</v>
      </c>
      <c r="AH158" s="232" t="s">
        <v>59</v>
      </c>
      <c r="AI158" s="232" t="s">
        <v>58</v>
      </c>
      <c r="AJ158" s="232" t="s">
        <v>77</v>
      </c>
      <c r="AK158" s="232" t="s">
        <v>209</v>
      </c>
      <c r="AL158" s="232">
        <v>185</v>
      </c>
      <c r="AM158" s="232"/>
      <c r="AN158" s="232">
        <v>-45</v>
      </c>
      <c r="AO158" s="232">
        <v>170</v>
      </c>
      <c r="AP158" s="232" t="s">
        <v>433</v>
      </c>
      <c r="AQ158" s="9" t="s">
        <v>434</v>
      </c>
    </row>
    <row r="159" spans="1:43" x14ac:dyDescent="0.25">
      <c r="A159" s="230" t="s">
        <v>903</v>
      </c>
      <c r="B159" s="232" t="s">
        <v>42</v>
      </c>
      <c r="C159" s="232" t="s">
        <v>119</v>
      </c>
      <c r="D159" s="232" t="s">
        <v>435</v>
      </c>
      <c r="E159" s="232" t="s">
        <v>436</v>
      </c>
      <c r="F159" s="233" t="s">
        <v>437</v>
      </c>
      <c r="G159" s="232" t="s">
        <v>73</v>
      </c>
      <c r="H159" s="232" t="s">
        <v>86</v>
      </c>
      <c r="I159" s="232" t="s">
        <v>68</v>
      </c>
      <c r="J159" s="232" t="s">
        <v>207</v>
      </c>
      <c r="K159" s="232">
        <v>12</v>
      </c>
      <c r="L159" s="232">
        <v>12</v>
      </c>
      <c r="M159" s="232"/>
      <c r="N159" s="232" t="s">
        <v>52</v>
      </c>
      <c r="O159" s="232">
        <v>39.69</v>
      </c>
      <c r="P159" s="232">
        <v>17.16</v>
      </c>
      <c r="Q159" s="232" t="s">
        <v>53</v>
      </c>
      <c r="R159" s="232">
        <f>O159</f>
        <v>39.69</v>
      </c>
      <c r="S159" s="232">
        <f>P159</f>
        <v>17.16</v>
      </c>
      <c r="T159" s="232">
        <v>8.7200000000000006</v>
      </c>
      <c r="U159" s="232">
        <v>1.08</v>
      </c>
      <c r="V159" s="232" t="s">
        <v>54</v>
      </c>
      <c r="W159" s="232">
        <f>T159</f>
        <v>8.7200000000000006</v>
      </c>
      <c r="X159" s="232">
        <f>U159</f>
        <v>1.08</v>
      </c>
      <c r="Y159" s="232">
        <f>W159/R159</f>
        <v>0.21970269589317212</v>
      </c>
      <c r="Z159" s="232" t="s">
        <v>55</v>
      </c>
      <c r="AA159" s="232">
        <v>96</v>
      </c>
      <c r="AB159" s="232" t="s">
        <v>56</v>
      </c>
      <c r="AC159" s="232">
        <v>8</v>
      </c>
      <c r="AD159" s="232" t="s">
        <v>762</v>
      </c>
      <c r="AE159" s="232" t="s">
        <v>609</v>
      </c>
      <c r="AF159" s="232" t="s">
        <v>58</v>
      </c>
      <c r="AG159" s="232" t="s">
        <v>58</v>
      </c>
      <c r="AH159" s="232" t="s">
        <v>59</v>
      </c>
      <c r="AI159" s="232" t="s">
        <v>58</v>
      </c>
      <c r="AJ159" s="232" t="s">
        <v>77</v>
      </c>
      <c r="AK159" s="232" t="s">
        <v>209</v>
      </c>
      <c r="AL159" s="232">
        <v>185</v>
      </c>
      <c r="AM159" s="232"/>
      <c r="AN159" s="232">
        <v>-45</v>
      </c>
      <c r="AO159" s="232">
        <v>170</v>
      </c>
      <c r="AP159" s="232" t="s">
        <v>433</v>
      </c>
      <c r="AQ159" s="9" t="s">
        <v>434</v>
      </c>
    </row>
    <row r="160" spans="1:43" x14ac:dyDescent="0.25">
      <c r="A160" s="230" t="s">
        <v>903</v>
      </c>
      <c r="B160" s="232" t="s">
        <v>42</v>
      </c>
      <c r="C160" s="232" t="s">
        <v>119</v>
      </c>
      <c r="D160" s="232" t="s">
        <v>435</v>
      </c>
      <c r="E160" s="232" t="s">
        <v>436</v>
      </c>
      <c r="F160" s="233" t="s">
        <v>437</v>
      </c>
      <c r="G160" s="232" t="s">
        <v>73</v>
      </c>
      <c r="H160" s="232" t="s">
        <v>86</v>
      </c>
      <c r="I160" s="232" t="s">
        <v>68</v>
      </c>
      <c r="J160" s="232" t="s">
        <v>203</v>
      </c>
      <c r="K160" s="232">
        <v>12</v>
      </c>
      <c r="L160" s="232">
        <v>12</v>
      </c>
      <c r="M160" s="232"/>
      <c r="N160" s="232" t="s">
        <v>242</v>
      </c>
      <c r="O160" s="232" t="s">
        <v>55</v>
      </c>
      <c r="P160" s="232" t="s">
        <v>55</v>
      </c>
      <c r="Q160" s="232" t="s">
        <v>55</v>
      </c>
      <c r="R160" s="232" t="s">
        <v>55</v>
      </c>
      <c r="S160" s="232" t="s">
        <v>55</v>
      </c>
      <c r="T160" s="232" t="s">
        <v>55</v>
      </c>
      <c r="U160" s="232" t="s">
        <v>55</v>
      </c>
      <c r="V160" s="232" t="s">
        <v>55</v>
      </c>
      <c r="W160" s="232" t="s">
        <v>55</v>
      </c>
      <c r="X160" s="232" t="s">
        <v>55</v>
      </c>
      <c r="Y160" s="232">
        <v>0.17</v>
      </c>
      <c r="Z160" s="232" t="s">
        <v>55</v>
      </c>
      <c r="AA160" s="232">
        <v>96</v>
      </c>
      <c r="AB160" s="232" t="s">
        <v>56</v>
      </c>
      <c r="AC160" s="232">
        <v>8</v>
      </c>
      <c r="AD160" s="232" t="s">
        <v>763</v>
      </c>
      <c r="AE160" s="232" t="s">
        <v>609</v>
      </c>
      <c r="AF160" s="232" t="s">
        <v>58</v>
      </c>
      <c r="AG160" s="232" t="s">
        <v>58</v>
      </c>
      <c r="AH160" s="232" t="s">
        <v>59</v>
      </c>
      <c r="AI160" s="232" t="s">
        <v>58</v>
      </c>
      <c r="AJ160" s="232" t="s">
        <v>77</v>
      </c>
      <c r="AK160" s="232" t="s">
        <v>209</v>
      </c>
      <c r="AL160" s="232">
        <v>185</v>
      </c>
      <c r="AM160" s="232"/>
      <c r="AN160" s="232">
        <v>-45</v>
      </c>
      <c r="AO160" s="232">
        <v>170</v>
      </c>
      <c r="AP160" s="232" t="s">
        <v>433</v>
      </c>
      <c r="AQ160" s="9" t="s">
        <v>434</v>
      </c>
    </row>
    <row r="161" spans="1:43" x14ac:dyDescent="0.25">
      <c r="A161" s="230" t="s">
        <v>903</v>
      </c>
      <c r="B161" s="232" t="s">
        <v>42</v>
      </c>
      <c r="C161" s="232" t="s">
        <v>157</v>
      </c>
      <c r="D161" s="232" t="s">
        <v>158</v>
      </c>
      <c r="E161" s="232" t="s">
        <v>765</v>
      </c>
      <c r="F161" s="233" t="s">
        <v>766</v>
      </c>
      <c r="G161" s="232" t="s">
        <v>97</v>
      </c>
      <c r="H161" s="232" t="s">
        <v>48</v>
      </c>
      <c r="I161" s="232" t="s">
        <v>68</v>
      </c>
      <c r="J161" s="232" t="s">
        <v>203</v>
      </c>
      <c r="K161" s="232">
        <v>11</v>
      </c>
      <c r="L161" s="232">
        <v>11</v>
      </c>
      <c r="M161" s="232"/>
      <c r="N161" s="232" t="s">
        <v>52</v>
      </c>
      <c r="O161" s="232">
        <v>0.6</v>
      </c>
      <c r="P161" s="232" t="s">
        <v>55</v>
      </c>
      <c r="Q161" s="234" t="s">
        <v>767</v>
      </c>
      <c r="R161" s="234">
        <f>O161</f>
        <v>0.6</v>
      </c>
      <c r="S161" s="234" t="s">
        <v>55</v>
      </c>
      <c r="T161" s="232">
        <v>246</v>
      </c>
      <c r="U161" s="232" t="s">
        <v>55</v>
      </c>
      <c r="V161" s="232" t="s">
        <v>232</v>
      </c>
      <c r="W161" s="232">
        <f>T161/14.0067</f>
        <v>17.563023410225107</v>
      </c>
      <c r="X161" s="232" t="s">
        <v>55</v>
      </c>
      <c r="Y161" s="232">
        <f>T161/O161</f>
        <v>410</v>
      </c>
      <c r="Z161" s="232" t="s">
        <v>55</v>
      </c>
      <c r="AA161" s="232" t="s">
        <v>55</v>
      </c>
      <c r="AB161" s="232" t="s">
        <v>768</v>
      </c>
      <c r="AC161" s="232">
        <v>6</v>
      </c>
      <c r="AD161" s="232" t="s">
        <v>769</v>
      </c>
      <c r="AE161" s="232" t="s">
        <v>55</v>
      </c>
      <c r="AF161" s="232" t="s">
        <v>58</v>
      </c>
      <c r="AG161" s="232" t="s">
        <v>58</v>
      </c>
      <c r="AH161" s="232" t="s">
        <v>59</v>
      </c>
      <c r="AI161" s="232" t="s">
        <v>60</v>
      </c>
      <c r="AJ161" s="232" t="s">
        <v>770</v>
      </c>
      <c r="AK161" s="232" t="s">
        <v>61</v>
      </c>
      <c r="AL161" s="232">
        <v>180</v>
      </c>
      <c r="AM161" s="232"/>
      <c r="AN161" s="232">
        <v>45</v>
      </c>
      <c r="AO161" s="232">
        <v>-63</v>
      </c>
      <c r="AP161" s="232" t="s">
        <v>771</v>
      </c>
      <c r="AQ161" s="3" t="s">
        <v>772</v>
      </c>
    </row>
    <row r="162" spans="1:43" x14ac:dyDescent="0.25">
      <c r="A162" s="230" t="s">
        <v>903</v>
      </c>
      <c r="B162" s="232" t="s">
        <v>42</v>
      </c>
      <c r="C162" s="232" t="s">
        <v>157</v>
      </c>
      <c r="D162" s="232" t="s">
        <v>158</v>
      </c>
      <c r="E162" s="232" t="s">
        <v>765</v>
      </c>
      <c r="F162" s="233" t="s">
        <v>766</v>
      </c>
      <c r="G162" s="232" t="s">
        <v>97</v>
      </c>
      <c r="H162" s="232" t="s">
        <v>48</v>
      </c>
      <c r="I162" s="232" t="s">
        <v>68</v>
      </c>
      <c r="J162" s="232" t="s">
        <v>203</v>
      </c>
      <c r="K162" s="232">
        <v>11</v>
      </c>
      <c r="L162" s="232">
        <v>11</v>
      </c>
      <c r="M162" s="232"/>
      <c r="N162" s="232" t="s">
        <v>52</v>
      </c>
      <c r="O162" s="232">
        <v>10.6</v>
      </c>
      <c r="P162" s="232" t="s">
        <v>55</v>
      </c>
      <c r="Q162" s="234" t="s">
        <v>265</v>
      </c>
      <c r="R162" s="234">
        <f>O162</f>
        <v>10.6</v>
      </c>
      <c r="S162" s="234" t="s">
        <v>55</v>
      </c>
      <c r="T162" s="232">
        <v>2031</v>
      </c>
      <c r="U162" s="232" t="s">
        <v>55</v>
      </c>
      <c r="V162" s="232" t="s">
        <v>232</v>
      </c>
      <c r="W162" s="232">
        <f>T162/14.0067</f>
        <v>145.00203474051705</v>
      </c>
      <c r="X162" s="232" t="s">
        <v>55</v>
      </c>
      <c r="Y162" s="232">
        <f>T162/O162</f>
        <v>191.60377358490567</v>
      </c>
      <c r="Z162" s="232" t="s">
        <v>55</v>
      </c>
      <c r="AA162" s="232">
        <f>50/14.0067</f>
        <v>3.5697202053303063</v>
      </c>
      <c r="AB162" s="232" t="s">
        <v>773</v>
      </c>
      <c r="AC162" s="232">
        <v>7</v>
      </c>
      <c r="AD162" s="232" t="s">
        <v>774</v>
      </c>
      <c r="AE162" s="232" t="s">
        <v>55</v>
      </c>
      <c r="AF162" s="232" t="s">
        <v>58</v>
      </c>
      <c r="AG162" s="232" t="s">
        <v>58</v>
      </c>
      <c r="AH162" s="232" t="s">
        <v>59</v>
      </c>
      <c r="AI162" s="232" t="s">
        <v>60</v>
      </c>
      <c r="AJ162" s="232">
        <v>3</v>
      </c>
      <c r="AK162" s="232" t="s">
        <v>61</v>
      </c>
      <c r="AL162" s="232">
        <v>180</v>
      </c>
      <c r="AM162" s="232"/>
      <c r="AN162" s="232">
        <v>45</v>
      </c>
      <c r="AO162" s="232">
        <v>-63</v>
      </c>
      <c r="AP162" s="232" t="s">
        <v>771</v>
      </c>
      <c r="AQ162" s="3" t="s">
        <v>772</v>
      </c>
    </row>
    <row r="163" spans="1:43" x14ac:dyDescent="0.25">
      <c r="A163" s="230" t="s">
        <v>903</v>
      </c>
      <c r="B163" s="232" t="s">
        <v>42</v>
      </c>
      <c r="C163" s="232" t="s">
        <v>43</v>
      </c>
      <c r="D163" s="232" t="s">
        <v>44</v>
      </c>
      <c r="E163" s="232" t="s">
        <v>189</v>
      </c>
      <c r="F163" s="240" t="s">
        <v>451</v>
      </c>
      <c r="G163" s="232" t="s">
        <v>97</v>
      </c>
      <c r="H163" s="232" t="s">
        <v>455</v>
      </c>
      <c r="I163" s="232" t="s">
        <v>68</v>
      </c>
      <c r="J163" s="232" t="s">
        <v>55</v>
      </c>
      <c r="K163" s="232" t="s">
        <v>775</v>
      </c>
      <c r="L163" s="232">
        <v>27.5</v>
      </c>
      <c r="M163" s="232"/>
      <c r="N163" s="232" t="s">
        <v>52</v>
      </c>
      <c r="O163" s="232">
        <v>10.7</v>
      </c>
      <c r="P163" s="232" t="s">
        <v>508</v>
      </c>
      <c r="Q163" s="232" t="s">
        <v>53</v>
      </c>
      <c r="R163" s="234">
        <v>10.7</v>
      </c>
      <c r="S163" s="234" t="s">
        <v>55</v>
      </c>
      <c r="T163" s="232">
        <v>54.1</v>
      </c>
      <c r="U163" s="232" t="s">
        <v>55</v>
      </c>
      <c r="V163" s="232" t="s">
        <v>54</v>
      </c>
      <c r="W163" s="232">
        <v>54.1</v>
      </c>
      <c r="X163" s="232" t="s">
        <v>55</v>
      </c>
      <c r="Y163" s="232">
        <f>T163/O163</f>
        <v>5.0560747663551409</v>
      </c>
      <c r="Z163" s="232" t="s">
        <v>55</v>
      </c>
      <c r="AA163" s="232">
        <v>60</v>
      </c>
      <c r="AB163" s="232" t="s">
        <v>56</v>
      </c>
      <c r="AC163" s="232">
        <v>10</v>
      </c>
      <c r="AD163" s="232" t="s">
        <v>776</v>
      </c>
      <c r="AE163" s="232" t="s">
        <v>55</v>
      </c>
      <c r="AF163" s="232" t="s">
        <v>58</v>
      </c>
      <c r="AG163" s="232" t="s">
        <v>58</v>
      </c>
      <c r="AH163" s="232" t="s">
        <v>59</v>
      </c>
      <c r="AI163" s="232" t="s">
        <v>58</v>
      </c>
      <c r="AJ163" s="232" t="s">
        <v>77</v>
      </c>
      <c r="AK163" s="232" t="s">
        <v>59</v>
      </c>
      <c r="AL163" s="232">
        <v>0</v>
      </c>
      <c r="AM163" s="232"/>
      <c r="AN163" s="232">
        <v>15</v>
      </c>
      <c r="AO163" s="232">
        <v>73</v>
      </c>
      <c r="AP163" s="232" t="s">
        <v>777</v>
      </c>
      <c r="AQ163" s="3" t="s">
        <v>909</v>
      </c>
    </row>
    <row r="164" spans="1:43" x14ac:dyDescent="0.25">
      <c r="A164" s="230" t="s">
        <v>903</v>
      </c>
      <c r="B164" s="232" t="s">
        <v>42</v>
      </c>
      <c r="C164" s="232" t="s">
        <v>43</v>
      </c>
      <c r="D164" s="232" t="s">
        <v>44</v>
      </c>
      <c r="E164" s="232" t="s">
        <v>189</v>
      </c>
      <c r="F164" s="240" t="s">
        <v>451</v>
      </c>
      <c r="G164" s="232" t="s">
        <v>97</v>
      </c>
      <c r="H164" s="232" t="s">
        <v>455</v>
      </c>
      <c r="I164" s="232" t="s">
        <v>68</v>
      </c>
      <c r="J164" s="232" t="s">
        <v>55</v>
      </c>
      <c r="K164" s="232" t="s">
        <v>775</v>
      </c>
      <c r="L164" s="232">
        <v>27.5</v>
      </c>
      <c r="M164" s="232"/>
      <c r="N164" s="232" t="s">
        <v>52</v>
      </c>
      <c r="O164" s="232">
        <v>29.5</v>
      </c>
      <c r="P164" s="232" t="s">
        <v>508</v>
      </c>
      <c r="Q164" s="232" t="s">
        <v>53</v>
      </c>
      <c r="R164" s="234">
        <v>29.5</v>
      </c>
      <c r="S164" s="234" t="s">
        <v>55</v>
      </c>
      <c r="T164" s="232">
        <v>161.9</v>
      </c>
      <c r="U164" s="232" t="s">
        <v>55</v>
      </c>
      <c r="V164" s="232" t="s">
        <v>54</v>
      </c>
      <c r="W164" s="232">
        <v>161.9</v>
      </c>
      <c r="X164" s="232" t="s">
        <v>55</v>
      </c>
      <c r="Y164" s="232">
        <f>T164/O164</f>
        <v>5.4881355932203393</v>
      </c>
      <c r="Z164" s="232" t="s">
        <v>55</v>
      </c>
      <c r="AA164" s="232">
        <v>60</v>
      </c>
      <c r="AB164" s="232" t="s">
        <v>56</v>
      </c>
      <c r="AC164" s="232">
        <v>10</v>
      </c>
      <c r="AD164" s="232" t="s">
        <v>776</v>
      </c>
      <c r="AE164" s="232" t="s">
        <v>55</v>
      </c>
      <c r="AF164" s="232" t="s">
        <v>58</v>
      </c>
      <c r="AG164" s="232" t="s">
        <v>58</v>
      </c>
      <c r="AH164" s="232" t="s">
        <v>59</v>
      </c>
      <c r="AI164" s="232" t="s">
        <v>58</v>
      </c>
      <c r="AJ164" s="232" t="s">
        <v>77</v>
      </c>
      <c r="AK164" s="232" t="s">
        <v>59</v>
      </c>
      <c r="AL164" s="232">
        <v>800</v>
      </c>
      <c r="AM164" s="232"/>
      <c r="AN164" s="232">
        <v>15</v>
      </c>
      <c r="AO164" s="232">
        <v>73</v>
      </c>
      <c r="AP164" s="232" t="s">
        <v>777</v>
      </c>
      <c r="AQ164" s="3" t="s">
        <v>909</v>
      </c>
    </row>
    <row r="165" spans="1:43" x14ac:dyDescent="0.25">
      <c r="A165" s="230" t="s">
        <v>903</v>
      </c>
      <c r="B165" s="232" t="s">
        <v>42</v>
      </c>
      <c r="C165" s="232" t="s">
        <v>43</v>
      </c>
      <c r="D165" s="232" t="s">
        <v>44</v>
      </c>
      <c r="E165" s="232" t="s">
        <v>45</v>
      </c>
      <c r="F165" s="233" t="s">
        <v>452</v>
      </c>
      <c r="G165" s="232" t="s">
        <v>47</v>
      </c>
      <c r="H165" s="232" t="s">
        <v>455</v>
      </c>
      <c r="I165" s="232" t="s">
        <v>68</v>
      </c>
      <c r="J165" s="232" t="s">
        <v>55</v>
      </c>
      <c r="K165" s="232" t="s">
        <v>775</v>
      </c>
      <c r="L165" s="232">
        <v>27.5</v>
      </c>
      <c r="M165" s="232"/>
      <c r="N165" s="232" t="s">
        <v>52</v>
      </c>
      <c r="O165" s="232">
        <v>2.1</v>
      </c>
      <c r="P165" s="232" t="s">
        <v>508</v>
      </c>
      <c r="Q165" s="232" t="s">
        <v>53</v>
      </c>
      <c r="R165" s="234">
        <v>2.1</v>
      </c>
      <c r="S165" s="234" t="s">
        <v>55</v>
      </c>
      <c r="T165" s="232">
        <v>56.3</v>
      </c>
      <c r="U165" s="232" t="s">
        <v>55</v>
      </c>
      <c r="V165" s="232" t="s">
        <v>54</v>
      </c>
      <c r="W165" s="232">
        <v>56.3</v>
      </c>
      <c r="X165" s="232" t="s">
        <v>55</v>
      </c>
      <c r="Y165" s="232">
        <f>T165/O165</f>
        <v>26.809523809523807</v>
      </c>
      <c r="Z165" s="232" t="s">
        <v>55</v>
      </c>
      <c r="AA165" s="232">
        <v>60</v>
      </c>
      <c r="AB165" s="232" t="s">
        <v>56</v>
      </c>
      <c r="AC165" s="232">
        <v>10</v>
      </c>
      <c r="AD165" s="232" t="s">
        <v>776</v>
      </c>
      <c r="AE165" s="232" t="s">
        <v>55</v>
      </c>
      <c r="AF165" s="232" t="s">
        <v>58</v>
      </c>
      <c r="AG165" s="232" t="s">
        <v>58</v>
      </c>
      <c r="AH165" s="232" t="s">
        <v>59</v>
      </c>
      <c r="AI165" s="232" t="s">
        <v>58</v>
      </c>
      <c r="AJ165" s="232" t="s">
        <v>77</v>
      </c>
      <c r="AK165" s="232" t="s">
        <v>59</v>
      </c>
      <c r="AL165" s="232">
        <v>0</v>
      </c>
      <c r="AM165" s="232"/>
      <c r="AN165" s="232">
        <v>15</v>
      </c>
      <c r="AO165" s="232">
        <v>73</v>
      </c>
      <c r="AP165" s="232" t="s">
        <v>777</v>
      </c>
      <c r="AQ165" s="3" t="s">
        <v>909</v>
      </c>
    </row>
    <row r="166" spans="1:43" x14ac:dyDescent="0.25">
      <c r="A166" s="230" t="s">
        <v>903</v>
      </c>
      <c r="B166" s="232" t="s">
        <v>42</v>
      </c>
      <c r="C166" s="232" t="s">
        <v>43</v>
      </c>
      <c r="D166" s="232" t="s">
        <v>44</v>
      </c>
      <c r="E166" s="232" t="s">
        <v>45</v>
      </c>
      <c r="F166" s="233" t="s">
        <v>452</v>
      </c>
      <c r="G166" s="232" t="s">
        <v>47</v>
      </c>
      <c r="H166" s="232" t="s">
        <v>455</v>
      </c>
      <c r="I166" s="232" t="s">
        <v>68</v>
      </c>
      <c r="J166" s="232" t="s">
        <v>55</v>
      </c>
      <c r="K166" s="232" t="s">
        <v>775</v>
      </c>
      <c r="L166" s="232">
        <v>27.5</v>
      </c>
      <c r="M166" s="232"/>
      <c r="N166" s="232" t="s">
        <v>52</v>
      </c>
      <c r="O166" s="232">
        <v>17.8</v>
      </c>
      <c r="P166" s="232" t="s">
        <v>508</v>
      </c>
      <c r="Q166" s="232" t="s">
        <v>53</v>
      </c>
      <c r="R166" s="234">
        <v>17.8</v>
      </c>
      <c r="S166" s="234" t="s">
        <v>55</v>
      </c>
      <c r="T166" s="232">
        <v>64.3</v>
      </c>
      <c r="U166" s="232" t="s">
        <v>55</v>
      </c>
      <c r="V166" s="232" t="s">
        <v>54</v>
      </c>
      <c r="W166" s="232">
        <v>64.3</v>
      </c>
      <c r="X166" s="232" t="s">
        <v>55</v>
      </c>
      <c r="Y166" s="232">
        <f>T166/O166</f>
        <v>3.6123595505617976</v>
      </c>
      <c r="Z166" s="232" t="s">
        <v>55</v>
      </c>
      <c r="AA166" s="232">
        <v>60</v>
      </c>
      <c r="AB166" s="232" t="s">
        <v>56</v>
      </c>
      <c r="AC166" s="232">
        <v>10</v>
      </c>
      <c r="AD166" s="232" t="s">
        <v>776</v>
      </c>
      <c r="AE166" s="232" t="s">
        <v>55</v>
      </c>
      <c r="AF166" s="232" t="s">
        <v>58</v>
      </c>
      <c r="AG166" s="232" t="s">
        <v>58</v>
      </c>
      <c r="AH166" s="232" t="s">
        <v>59</v>
      </c>
      <c r="AI166" s="232" t="s">
        <v>58</v>
      </c>
      <c r="AJ166" s="232" t="s">
        <v>77</v>
      </c>
      <c r="AK166" s="232" t="s">
        <v>59</v>
      </c>
      <c r="AL166" s="232">
        <v>800</v>
      </c>
      <c r="AM166" s="232"/>
      <c r="AN166" s="232">
        <v>15</v>
      </c>
      <c r="AO166" s="232">
        <v>73</v>
      </c>
      <c r="AP166" s="232" t="s">
        <v>777</v>
      </c>
      <c r="AQ166" s="3" t="s">
        <v>909</v>
      </c>
    </row>
    <row r="167" spans="1:43" x14ac:dyDescent="0.25">
      <c r="A167" s="230" t="s">
        <v>903</v>
      </c>
      <c r="B167" s="232" t="s">
        <v>42</v>
      </c>
      <c r="C167" s="232" t="s">
        <v>119</v>
      </c>
      <c r="D167" s="232" t="s">
        <v>225</v>
      </c>
      <c r="E167" s="232" t="s">
        <v>226</v>
      </c>
      <c r="F167" s="233" t="s">
        <v>462</v>
      </c>
      <c r="G167" s="232" t="s">
        <v>73</v>
      </c>
      <c r="H167" s="232" t="s">
        <v>455</v>
      </c>
      <c r="I167" s="232" t="s">
        <v>68</v>
      </c>
      <c r="J167" s="232" t="s">
        <v>55</v>
      </c>
      <c r="K167" s="232" t="s">
        <v>775</v>
      </c>
      <c r="L167" s="232">
        <v>27.5</v>
      </c>
      <c r="M167" s="232"/>
      <c r="N167" s="232" t="s">
        <v>52</v>
      </c>
      <c r="O167" s="232">
        <v>0.9</v>
      </c>
      <c r="P167" s="232" t="s">
        <v>508</v>
      </c>
      <c r="Q167" s="232" t="s">
        <v>53</v>
      </c>
      <c r="R167" s="234">
        <v>0.9</v>
      </c>
      <c r="S167" s="234" t="s">
        <v>55</v>
      </c>
      <c r="T167" s="232">
        <v>51.7</v>
      </c>
      <c r="U167" s="232" t="s">
        <v>55</v>
      </c>
      <c r="V167" s="232" t="s">
        <v>54</v>
      </c>
      <c r="W167" s="232">
        <v>51.7</v>
      </c>
      <c r="X167" s="232" t="s">
        <v>55</v>
      </c>
      <c r="Y167" s="232">
        <f>T167/O167</f>
        <v>57.444444444444443</v>
      </c>
      <c r="Z167" s="232" t="s">
        <v>55</v>
      </c>
      <c r="AA167" s="232">
        <v>60</v>
      </c>
      <c r="AB167" s="232" t="s">
        <v>56</v>
      </c>
      <c r="AC167" s="232">
        <v>10</v>
      </c>
      <c r="AD167" s="232" t="s">
        <v>776</v>
      </c>
      <c r="AE167" s="232" t="s">
        <v>55</v>
      </c>
      <c r="AF167" s="232" t="s">
        <v>58</v>
      </c>
      <c r="AG167" s="232" t="s">
        <v>58</v>
      </c>
      <c r="AH167" s="232" t="s">
        <v>59</v>
      </c>
      <c r="AI167" s="232" t="s">
        <v>58</v>
      </c>
      <c r="AJ167" s="232" t="s">
        <v>77</v>
      </c>
      <c r="AK167" s="232" t="s">
        <v>59</v>
      </c>
      <c r="AL167" s="232">
        <v>0</v>
      </c>
      <c r="AM167" s="232"/>
      <c r="AN167" s="232">
        <v>15</v>
      </c>
      <c r="AO167" s="232">
        <v>73</v>
      </c>
      <c r="AP167" s="232" t="s">
        <v>777</v>
      </c>
      <c r="AQ167" s="3" t="s">
        <v>909</v>
      </c>
    </row>
    <row r="168" spans="1:43" x14ac:dyDescent="0.25">
      <c r="A168" s="230" t="s">
        <v>903</v>
      </c>
      <c r="B168" s="232" t="s">
        <v>42</v>
      </c>
      <c r="C168" s="232" t="s">
        <v>119</v>
      </c>
      <c r="D168" s="232" t="s">
        <v>225</v>
      </c>
      <c r="E168" s="232" t="s">
        <v>226</v>
      </c>
      <c r="F168" s="233" t="s">
        <v>462</v>
      </c>
      <c r="G168" s="232" t="s">
        <v>73</v>
      </c>
      <c r="H168" s="232" t="s">
        <v>455</v>
      </c>
      <c r="I168" s="232" t="s">
        <v>68</v>
      </c>
      <c r="J168" s="232" t="s">
        <v>55</v>
      </c>
      <c r="K168" s="232" t="s">
        <v>775</v>
      </c>
      <c r="L168" s="232">
        <v>27.5</v>
      </c>
      <c r="M168" s="232"/>
      <c r="N168" s="232" t="s">
        <v>52</v>
      </c>
      <c r="O168" s="232">
        <v>10.199999999999999</v>
      </c>
      <c r="P168" s="232" t="s">
        <v>55</v>
      </c>
      <c r="Q168" s="232" t="s">
        <v>53</v>
      </c>
      <c r="R168" s="234">
        <v>10.199999999999999</v>
      </c>
      <c r="S168" s="234" t="s">
        <v>55</v>
      </c>
      <c r="T168" s="232">
        <v>84.8</v>
      </c>
      <c r="U168" s="232" t="s">
        <v>55</v>
      </c>
      <c r="V168" s="232" t="s">
        <v>54</v>
      </c>
      <c r="W168" s="232">
        <v>84.8</v>
      </c>
      <c r="X168" s="232" t="s">
        <v>55</v>
      </c>
      <c r="Y168" s="232">
        <f>T168/O168</f>
        <v>8.3137254901960791</v>
      </c>
      <c r="Z168" s="232" t="s">
        <v>55</v>
      </c>
      <c r="AA168" s="232">
        <v>60</v>
      </c>
      <c r="AB168" s="232" t="s">
        <v>56</v>
      </c>
      <c r="AC168" s="232">
        <v>10</v>
      </c>
      <c r="AD168" s="232" t="s">
        <v>776</v>
      </c>
      <c r="AE168" s="232" t="s">
        <v>55</v>
      </c>
      <c r="AF168" s="232" t="s">
        <v>58</v>
      </c>
      <c r="AG168" s="232" t="s">
        <v>58</v>
      </c>
      <c r="AH168" s="232" t="s">
        <v>59</v>
      </c>
      <c r="AI168" s="232" t="s">
        <v>58</v>
      </c>
      <c r="AJ168" s="232" t="s">
        <v>77</v>
      </c>
      <c r="AK168" s="232" t="s">
        <v>59</v>
      </c>
      <c r="AL168" s="232">
        <v>800</v>
      </c>
      <c r="AM168" s="232"/>
      <c r="AN168" s="232">
        <v>15</v>
      </c>
      <c r="AO168" s="232">
        <v>73</v>
      </c>
      <c r="AP168" s="232" t="s">
        <v>777</v>
      </c>
      <c r="AQ168" s="3" t="s">
        <v>909</v>
      </c>
    </row>
    <row r="169" spans="1:43" x14ac:dyDescent="0.25">
      <c r="A169" s="230" t="s">
        <v>903</v>
      </c>
      <c r="B169" s="232" t="s">
        <v>42</v>
      </c>
      <c r="C169" s="232" t="s">
        <v>43</v>
      </c>
      <c r="D169" s="232" t="s">
        <v>44</v>
      </c>
      <c r="E169" s="232" t="s">
        <v>460</v>
      </c>
      <c r="F169" s="233" t="s">
        <v>461</v>
      </c>
      <c r="G169" s="232" t="s">
        <v>97</v>
      </c>
      <c r="H169" s="232" t="s">
        <v>455</v>
      </c>
      <c r="I169" s="232" t="s">
        <v>68</v>
      </c>
      <c r="J169" s="232" t="s">
        <v>55</v>
      </c>
      <c r="K169" s="232" t="s">
        <v>775</v>
      </c>
      <c r="L169" s="232">
        <v>27.5</v>
      </c>
      <c r="M169" s="232"/>
      <c r="N169" s="232" t="s">
        <v>52</v>
      </c>
      <c r="O169" s="232">
        <v>28.8</v>
      </c>
      <c r="P169" s="232" t="s">
        <v>55</v>
      </c>
      <c r="Q169" s="232" t="s">
        <v>53</v>
      </c>
      <c r="R169" s="234">
        <v>28.8</v>
      </c>
      <c r="S169" s="234" t="s">
        <v>55</v>
      </c>
      <c r="T169" s="232">
        <v>96.5</v>
      </c>
      <c r="U169" s="232" t="s">
        <v>55</v>
      </c>
      <c r="V169" s="232" t="s">
        <v>54</v>
      </c>
      <c r="W169" s="232">
        <v>96.5</v>
      </c>
      <c r="X169" s="232" t="s">
        <v>55</v>
      </c>
      <c r="Y169" s="232">
        <f>T169/O169</f>
        <v>3.3506944444444442</v>
      </c>
      <c r="Z169" s="232" t="s">
        <v>55</v>
      </c>
      <c r="AA169" s="232">
        <v>60</v>
      </c>
      <c r="AB169" s="232" t="s">
        <v>56</v>
      </c>
      <c r="AC169" s="232">
        <v>10</v>
      </c>
      <c r="AD169" s="232" t="s">
        <v>776</v>
      </c>
      <c r="AE169" s="232" t="s">
        <v>55</v>
      </c>
      <c r="AF169" s="232" t="s">
        <v>58</v>
      </c>
      <c r="AG169" s="232" t="s">
        <v>58</v>
      </c>
      <c r="AH169" s="232" t="s">
        <v>59</v>
      </c>
      <c r="AI169" s="232" t="s">
        <v>58</v>
      </c>
      <c r="AJ169" s="232" t="s">
        <v>77</v>
      </c>
      <c r="AK169" s="232" t="s">
        <v>59</v>
      </c>
      <c r="AL169" s="232">
        <v>800</v>
      </c>
      <c r="AM169" s="232"/>
      <c r="AN169" s="232">
        <v>15</v>
      </c>
      <c r="AO169" s="232">
        <v>73</v>
      </c>
      <c r="AP169" s="232" t="s">
        <v>777</v>
      </c>
      <c r="AQ169" s="3" t="s">
        <v>909</v>
      </c>
    </row>
    <row r="170" spans="1:43" x14ac:dyDescent="0.25">
      <c r="A170" s="230" t="s">
        <v>903</v>
      </c>
      <c r="B170" s="232" t="s">
        <v>109</v>
      </c>
      <c r="C170" s="232" t="s">
        <v>147</v>
      </c>
      <c r="D170" s="232" t="s">
        <v>151</v>
      </c>
      <c r="E170" s="232" t="s">
        <v>152</v>
      </c>
      <c r="F170" s="233" t="s">
        <v>428</v>
      </c>
      <c r="G170" s="232" t="s">
        <v>85</v>
      </c>
      <c r="H170" s="232" t="s">
        <v>455</v>
      </c>
      <c r="I170" s="232" t="s">
        <v>68</v>
      </c>
      <c r="J170" s="232" t="s">
        <v>55</v>
      </c>
      <c r="K170" s="232" t="s">
        <v>775</v>
      </c>
      <c r="L170" s="232">
        <v>27.5</v>
      </c>
      <c r="M170" s="232"/>
      <c r="N170" s="232" t="s">
        <v>680</v>
      </c>
      <c r="O170" s="232">
        <v>0.6</v>
      </c>
      <c r="P170" s="232" t="s">
        <v>508</v>
      </c>
      <c r="Q170" s="232" t="s">
        <v>53</v>
      </c>
      <c r="R170" s="234">
        <v>0.6</v>
      </c>
      <c r="S170" s="234" t="s">
        <v>55</v>
      </c>
      <c r="T170" s="232">
        <v>38.6</v>
      </c>
      <c r="U170" s="232" t="s">
        <v>55</v>
      </c>
      <c r="V170" s="232" t="s">
        <v>54</v>
      </c>
      <c r="W170" s="232">
        <v>38.6</v>
      </c>
      <c r="X170" s="232" t="s">
        <v>55</v>
      </c>
      <c r="Y170" s="232">
        <f>T170/O170</f>
        <v>64.333333333333343</v>
      </c>
      <c r="Z170" s="232" t="s">
        <v>55</v>
      </c>
      <c r="AA170" s="232">
        <v>60</v>
      </c>
      <c r="AB170" s="232" t="s">
        <v>56</v>
      </c>
      <c r="AC170" s="232">
        <v>10</v>
      </c>
      <c r="AD170" s="232" t="s">
        <v>776</v>
      </c>
      <c r="AE170" s="232" t="s">
        <v>55</v>
      </c>
      <c r="AF170" s="232" t="s">
        <v>58</v>
      </c>
      <c r="AG170" s="232" t="s">
        <v>58</v>
      </c>
      <c r="AH170" s="232" t="s">
        <v>59</v>
      </c>
      <c r="AI170" s="232" t="s">
        <v>58</v>
      </c>
      <c r="AJ170" s="232" t="s">
        <v>77</v>
      </c>
      <c r="AK170" s="232" t="s">
        <v>59</v>
      </c>
      <c r="AL170" s="232">
        <v>800</v>
      </c>
      <c r="AM170" s="232"/>
      <c r="AN170" s="232">
        <v>15</v>
      </c>
      <c r="AO170" s="232">
        <v>73</v>
      </c>
      <c r="AP170" s="232" t="s">
        <v>777</v>
      </c>
      <c r="AQ170" s="3" t="s">
        <v>909</v>
      </c>
    </row>
    <row r="171" spans="1:43" x14ac:dyDescent="0.25">
      <c r="A171" s="230" t="s">
        <v>903</v>
      </c>
      <c r="B171" s="232" t="s">
        <v>109</v>
      </c>
      <c r="C171" s="232" t="s">
        <v>147</v>
      </c>
      <c r="D171" s="232" t="s">
        <v>151</v>
      </c>
      <c r="E171" s="232" t="s">
        <v>152</v>
      </c>
      <c r="F171" s="233" t="s">
        <v>428</v>
      </c>
      <c r="G171" s="232" t="s">
        <v>85</v>
      </c>
      <c r="H171" s="232" t="s">
        <v>455</v>
      </c>
      <c r="I171" s="232" t="s">
        <v>68</v>
      </c>
      <c r="J171" s="232" t="s">
        <v>55</v>
      </c>
      <c r="K171" s="232" t="s">
        <v>775</v>
      </c>
      <c r="L171" s="232">
        <v>27.5</v>
      </c>
      <c r="M171" s="232"/>
      <c r="N171" s="232" t="s">
        <v>680</v>
      </c>
      <c r="O171" s="232">
        <v>5.6</v>
      </c>
      <c r="P171" s="232" t="s">
        <v>508</v>
      </c>
      <c r="Q171" s="232" t="s">
        <v>53</v>
      </c>
      <c r="R171" s="234">
        <v>5.6</v>
      </c>
      <c r="S171" s="234" t="s">
        <v>55</v>
      </c>
      <c r="T171" s="232">
        <v>105.8</v>
      </c>
      <c r="U171" s="232" t="s">
        <v>55</v>
      </c>
      <c r="V171" s="232" t="s">
        <v>54</v>
      </c>
      <c r="W171" s="232">
        <v>105.8</v>
      </c>
      <c r="X171" s="232" t="s">
        <v>55</v>
      </c>
      <c r="Y171" s="232">
        <f>T171/O171</f>
        <v>18.892857142857142</v>
      </c>
      <c r="Z171" s="232" t="s">
        <v>55</v>
      </c>
      <c r="AA171" s="232">
        <v>60</v>
      </c>
      <c r="AB171" s="232" t="s">
        <v>56</v>
      </c>
      <c r="AC171" s="232">
        <v>10</v>
      </c>
      <c r="AD171" s="232" t="s">
        <v>776</v>
      </c>
      <c r="AE171" s="232" t="s">
        <v>55</v>
      </c>
      <c r="AF171" s="232" t="s">
        <v>58</v>
      </c>
      <c r="AG171" s="232" t="s">
        <v>58</v>
      </c>
      <c r="AH171" s="232" t="s">
        <v>59</v>
      </c>
      <c r="AI171" s="232" t="s">
        <v>58</v>
      </c>
      <c r="AJ171" s="232" t="s">
        <v>77</v>
      </c>
      <c r="AK171" s="232" t="s">
        <v>59</v>
      </c>
      <c r="AL171" s="232">
        <v>0</v>
      </c>
      <c r="AM171" s="232"/>
      <c r="AN171" s="232">
        <v>15</v>
      </c>
      <c r="AO171" s="232">
        <v>73</v>
      </c>
      <c r="AP171" s="232" t="s">
        <v>777</v>
      </c>
      <c r="AQ171" s="3" t="s">
        <v>909</v>
      </c>
    </row>
    <row r="172" spans="1:43" x14ac:dyDescent="0.25">
      <c r="A172" s="230" t="s">
        <v>903</v>
      </c>
      <c r="B172" s="232" t="s">
        <v>109</v>
      </c>
      <c r="C172" s="232" t="s">
        <v>274</v>
      </c>
      <c r="D172" s="232" t="s">
        <v>275</v>
      </c>
      <c r="E172" s="232" t="s">
        <v>276</v>
      </c>
      <c r="F172" s="233" t="s">
        <v>789</v>
      </c>
      <c r="G172" s="232" t="s">
        <v>97</v>
      </c>
      <c r="H172" s="232" t="s">
        <v>790</v>
      </c>
      <c r="I172" s="232" t="s">
        <v>49</v>
      </c>
      <c r="J172" s="232" t="s">
        <v>87</v>
      </c>
      <c r="K172" s="232">
        <v>20</v>
      </c>
      <c r="L172" s="232">
        <v>20</v>
      </c>
      <c r="M172" s="232"/>
      <c r="N172" s="232" t="s">
        <v>52</v>
      </c>
      <c r="O172" s="232">
        <v>9.6999999999999993</v>
      </c>
      <c r="P172" s="232">
        <v>2.6</v>
      </c>
      <c r="Q172" s="232" t="s">
        <v>53</v>
      </c>
      <c r="R172" s="234">
        <v>9.6999999999999993</v>
      </c>
      <c r="S172" s="234">
        <v>2.6</v>
      </c>
      <c r="T172" s="232">
        <v>6.1</v>
      </c>
      <c r="U172" s="232">
        <v>0.6</v>
      </c>
      <c r="V172" s="232" t="s">
        <v>54</v>
      </c>
      <c r="W172" s="232">
        <v>6.1</v>
      </c>
      <c r="X172" s="232">
        <v>0.6</v>
      </c>
      <c r="Y172" s="232">
        <f>T172/O172</f>
        <v>0.62886597938144329</v>
      </c>
      <c r="Z172" s="232" t="s">
        <v>55</v>
      </c>
      <c r="AA172" s="232">
        <v>560</v>
      </c>
      <c r="AB172" s="232" t="s">
        <v>701</v>
      </c>
      <c r="AC172" s="232">
        <v>7</v>
      </c>
      <c r="AD172" s="232" t="s">
        <v>791</v>
      </c>
      <c r="AE172" s="232" t="s">
        <v>609</v>
      </c>
      <c r="AF172" s="232" t="s">
        <v>58</v>
      </c>
      <c r="AG172" s="232" t="s">
        <v>58</v>
      </c>
      <c r="AH172" s="232" t="s">
        <v>59</v>
      </c>
      <c r="AI172" s="232" t="s">
        <v>58</v>
      </c>
      <c r="AJ172" s="232" t="s">
        <v>77</v>
      </c>
      <c r="AK172" s="232" t="s">
        <v>59</v>
      </c>
      <c r="AL172" s="232">
        <v>170</v>
      </c>
      <c r="AM172" s="232"/>
      <c r="AN172" s="232">
        <v>34</v>
      </c>
      <c r="AO172" s="232">
        <v>-76</v>
      </c>
      <c r="AP172" s="230" t="s">
        <v>920</v>
      </c>
      <c r="AQ172" s="3" t="s">
        <v>793</v>
      </c>
    </row>
    <row r="173" spans="1:43" x14ac:dyDescent="0.25">
      <c r="A173" s="230" t="s">
        <v>903</v>
      </c>
      <c r="B173" s="232" t="s">
        <v>109</v>
      </c>
      <c r="C173" s="232" t="s">
        <v>274</v>
      </c>
      <c r="D173" s="232" t="s">
        <v>275</v>
      </c>
      <c r="E173" s="232" t="s">
        <v>276</v>
      </c>
      <c r="F173" s="233" t="s">
        <v>789</v>
      </c>
      <c r="G173" s="232" t="s">
        <v>97</v>
      </c>
      <c r="H173" s="232" t="s">
        <v>790</v>
      </c>
      <c r="I173" s="232" t="s">
        <v>49</v>
      </c>
      <c r="J173" s="232" t="s">
        <v>87</v>
      </c>
      <c r="K173" s="232">
        <v>20</v>
      </c>
      <c r="L173" s="232">
        <v>20</v>
      </c>
      <c r="M173" s="232"/>
      <c r="N173" s="232" t="s">
        <v>52</v>
      </c>
      <c r="O173" s="232">
        <v>13.3</v>
      </c>
      <c r="P173" s="232">
        <v>3.4</v>
      </c>
      <c r="Q173" s="232" t="s">
        <v>53</v>
      </c>
      <c r="R173" s="234">
        <v>13.3</v>
      </c>
      <c r="S173" s="234">
        <v>3.4</v>
      </c>
      <c r="T173" s="232">
        <v>8.5</v>
      </c>
      <c r="U173" s="232">
        <v>0.6</v>
      </c>
      <c r="V173" s="232" t="s">
        <v>54</v>
      </c>
      <c r="W173" s="232">
        <v>8.5</v>
      </c>
      <c r="X173" s="232">
        <v>0.6</v>
      </c>
      <c r="Y173" s="232">
        <f>T173/O173</f>
        <v>0.63909774436090228</v>
      </c>
      <c r="Z173" s="232" t="s">
        <v>55</v>
      </c>
      <c r="AA173" s="232">
        <v>560</v>
      </c>
      <c r="AB173" s="232" t="s">
        <v>701</v>
      </c>
      <c r="AC173" s="232">
        <v>7</v>
      </c>
      <c r="AD173" s="232" t="s">
        <v>791</v>
      </c>
      <c r="AE173" s="232" t="s">
        <v>609</v>
      </c>
      <c r="AF173" s="232" t="s">
        <v>58</v>
      </c>
      <c r="AG173" s="232" t="s">
        <v>58</v>
      </c>
      <c r="AH173" s="232" t="s">
        <v>59</v>
      </c>
      <c r="AI173" s="232" t="s">
        <v>58</v>
      </c>
      <c r="AJ173" s="232" t="s">
        <v>77</v>
      </c>
      <c r="AK173" s="232" t="s">
        <v>59</v>
      </c>
      <c r="AL173" s="232">
        <v>170</v>
      </c>
      <c r="AM173" s="232"/>
      <c r="AN173" s="232">
        <v>34</v>
      </c>
      <c r="AO173" s="232">
        <v>-76</v>
      </c>
      <c r="AP173" s="230" t="s">
        <v>920</v>
      </c>
      <c r="AQ173" s="3" t="s">
        <v>793</v>
      </c>
    </row>
    <row r="174" spans="1:43" x14ac:dyDescent="0.25">
      <c r="A174" s="230" t="s">
        <v>903</v>
      </c>
      <c r="B174" s="232" t="s">
        <v>109</v>
      </c>
      <c r="C174" s="232" t="s">
        <v>274</v>
      </c>
      <c r="D174" s="232" t="s">
        <v>275</v>
      </c>
      <c r="E174" s="232" t="s">
        <v>276</v>
      </c>
      <c r="F174" s="233" t="s">
        <v>789</v>
      </c>
      <c r="G174" s="232" t="s">
        <v>97</v>
      </c>
      <c r="H174" s="232" t="s">
        <v>790</v>
      </c>
      <c r="I174" s="232" t="s">
        <v>49</v>
      </c>
      <c r="J174" s="232" t="s">
        <v>87</v>
      </c>
      <c r="K174" s="232">
        <v>20</v>
      </c>
      <c r="L174" s="232">
        <v>20</v>
      </c>
      <c r="M174" s="232"/>
      <c r="N174" s="232" t="s">
        <v>52</v>
      </c>
      <c r="O174" s="232">
        <v>11.7</v>
      </c>
      <c r="P174" s="232">
        <v>0.1</v>
      </c>
      <c r="Q174" s="232" t="s">
        <v>53</v>
      </c>
      <c r="R174" s="234">
        <v>11.7</v>
      </c>
      <c r="S174" s="234">
        <v>0.1</v>
      </c>
      <c r="T174" s="232">
        <v>11.3</v>
      </c>
      <c r="U174" s="232">
        <v>2.5</v>
      </c>
      <c r="V174" s="232" t="s">
        <v>54</v>
      </c>
      <c r="W174" s="232">
        <v>11.3</v>
      </c>
      <c r="X174" s="232">
        <v>2.5</v>
      </c>
      <c r="Y174" s="232">
        <f>T174/O174</f>
        <v>0.96581196581196593</v>
      </c>
      <c r="Z174" s="232" t="s">
        <v>55</v>
      </c>
      <c r="AA174" s="232">
        <v>560</v>
      </c>
      <c r="AB174" s="232" t="s">
        <v>701</v>
      </c>
      <c r="AC174" s="232">
        <v>7</v>
      </c>
      <c r="AD174" s="232" t="s">
        <v>791</v>
      </c>
      <c r="AE174" s="232" t="s">
        <v>609</v>
      </c>
      <c r="AF174" s="232" t="s">
        <v>58</v>
      </c>
      <c r="AG174" s="232" t="s">
        <v>58</v>
      </c>
      <c r="AH174" s="232" t="s">
        <v>59</v>
      </c>
      <c r="AI174" s="232" t="s">
        <v>58</v>
      </c>
      <c r="AJ174" s="232" t="s">
        <v>77</v>
      </c>
      <c r="AK174" s="232" t="s">
        <v>59</v>
      </c>
      <c r="AL174" s="232">
        <v>170</v>
      </c>
      <c r="AM174" s="232"/>
      <c r="AN174" s="232">
        <v>34</v>
      </c>
      <c r="AO174" s="232">
        <v>-76</v>
      </c>
      <c r="AP174" s="230" t="s">
        <v>920</v>
      </c>
      <c r="AQ174" s="3" t="s">
        <v>793</v>
      </c>
    </row>
    <row r="175" spans="1:43" x14ac:dyDescent="0.25">
      <c r="A175" s="230" t="s">
        <v>903</v>
      </c>
      <c r="B175" s="232" t="s">
        <v>109</v>
      </c>
      <c r="C175" s="232" t="s">
        <v>274</v>
      </c>
      <c r="D175" s="232" t="s">
        <v>275</v>
      </c>
      <c r="E175" s="232" t="s">
        <v>276</v>
      </c>
      <c r="F175" s="233" t="s">
        <v>789</v>
      </c>
      <c r="G175" s="232" t="s">
        <v>97</v>
      </c>
      <c r="H175" s="232" t="s">
        <v>794</v>
      </c>
      <c r="I175" s="232" t="s">
        <v>49</v>
      </c>
      <c r="J175" s="232" t="s">
        <v>87</v>
      </c>
      <c r="K175" s="232">
        <v>20</v>
      </c>
      <c r="L175" s="232">
        <v>20</v>
      </c>
      <c r="M175" s="232"/>
      <c r="N175" s="232" t="s">
        <v>52</v>
      </c>
      <c r="O175" s="232">
        <v>16</v>
      </c>
      <c r="P175" s="232">
        <v>1.8</v>
      </c>
      <c r="Q175" s="232" t="s">
        <v>53</v>
      </c>
      <c r="R175" s="234">
        <v>16</v>
      </c>
      <c r="S175" s="234">
        <v>1.8</v>
      </c>
      <c r="T175" s="232">
        <v>12.9</v>
      </c>
      <c r="U175" s="232">
        <v>4.4000000000000004</v>
      </c>
      <c r="V175" s="232" t="s">
        <v>54</v>
      </c>
      <c r="W175" s="232">
        <v>12.9</v>
      </c>
      <c r="X175" s="232">
        <v>4.4000000000000004</v>
      </c>
      <c r="Y175" s="232">
        <f>T175/O175</f>
        <v>0.80625000000000002</v>
      </c>
      <c r="Z175" s="232" t="s">
        <v>55</v>
      </c>
      <c r="AA175" s="232">
        <v>560</v>
      </c>
      <c r="AB175" s="232" t="s">
        <v>701</v>
      </c>
      <c r="AC175" s="232">
        <v>7</v>
      </c>
      <c r="AD175" s="232" t="s">
        <v>791</v>
      </c>
      <c r="AE175" s="232" t="s">
        <v>609</v>
      </c>
      <c r="AF175" s="232" t="s">
        <v>58</v>
      </c>
      <c r="AG175" s="232" t="s">
        <v>58</v>
      </c>
      <c r="AH175" s="232" t="s">
        <v>59</v>
      </c>
      <c r="AI175" s="232" t="s">
        <v>58</v>
      </c>
      <c r="AJ175" s="232" t="s">
        <v>77</v>
      </c>
      <c r="AK175" s="232" t="s">
        <v>59</v>
      </c>
      <c r="AL175" s="232">
        <v>170</v>
      </c>
      <c r="AM175" s="232"/>
      <c r="AN175" s="232">
        <v>34</v>
      </c>
      <c r="AO175" s="232">
        <v>-76</v>
      </c>
      <c r="AP175" s="230" t="s">
        <v>920</v>
      </c>
      <c r="AQ175" s="3" t="s">
        <v>793</v>
      </c>
    </row>
    <row r="176" spans="1:43" x14ac:dyDescent="0.25">
      <c r="A176" s="230" t="s">
        <v>903</v>
      </c>
      <c r="B176" s="232" t="s">
        <v>109</v>
      </c>
      <c r="C176" s="232" t="s">
        <v>274</v>
      </c>
      <c r="D176" s="232" t="s">
        <v>275</v>
      </c>
      <c r="E176" s="232" t="s">
        <v>276</v>
      </c>
      <c r="F176" s="233" t="s">
        <v>789</v>
      </c>
      <c r="G176" s="232" t="s">
        <v>97</v>
      </c>
      <c r="H176" s="232" t="s">
        <v>790</v>
      </c>
      <c r="I176" s="232" t="s">
        <v>49</v>
      </c>
      <c r="J176" s="232" t="s">
        <v>87</v>
      </c>
      <c r="K176" s="232">
        <v>20</v>
      </c>
      <c r="L176" s="232">
        <v>20</v>
      </c>
      <c r="M176" s="232"/>
      <c r="N176" s="232" t="s">
        <v>52</v>
      </c>
      <c r="O176" s="232">
        <v>10.199999999999999</v>
      </c>
      <c r="P176" s="232">
        <v>2.5</v>
      </c>
      <c r="Q176" s="232" t="s">
        <v>53</v>
      </c>
      <c r="R176" s="234">
        <v>10.199999999999999</v>
      </c>
      <c r="S176" s="234">
        <v>2.5</v>
      </c>
      <c r="T176" s="232">
        <v>15</v>
      </c>
      <c r="U176" s="232">
        <v>4.3</v>
      </c>
      <c r="V176" s="232" t="s">
        <v>54</v>
      </c>
      <c r="W176" s="232">
        <v>15</v>
      </c>
      <c r="X176" s="232">
        <v>4.3</v>
      </c>
      <c r="Y176" s="232">
        <f>T176/O176</f>
        <v>1.4705882352941178</v>
      </c>
      <c r="Z176" s="232" t="s">
        <v>55</v>
      </c>
      <c r="AA176" s="232">
        <v>560</v>
      </c>
      <c r="AB176" s="232" t="s">
        <v>701</v>
      </c>
      <c r="AC176" s="232">
        <v>7</v>
      </c>
      <c r="AD176" s="232" t="s">
        <v>791</v>
      </c>
      <c r="AE176" s="232" t="s">
        <v>609</v>
      </c>
      <c r="AF176" s="232" t="s">
        <v>58</v>
      </c>
      <c r="AG176" s="232" t="s">
        <v>58</v>
      </c>
      <c r="AH176" s="232" t="s">
        <v>59</v>
      </c>
      <c r="AI176" s="232" t="s">
        <v>58</v>
      </c>
      <c r="AJ176" s="232" t="s">
        <v>77</v>
      </c>
      <c r="AK176" s="232" t="s">
        <v>59</v>
      </c>
      <c r="AL176" s="232">
        <v>170</v>
      </c>
      <c r="AM176" s="232"/>
      <c r="AN176" s="232">
        <v>34</v>
      </c>
      <c r="AO176" s="232">
        <v>-76</v>
      </c>
      <c r="AP176" s="230" t="s">
        <v>920</v>
      </c>
      <c r="AQ176" s="3" t="s">
        <v>793</v>
      </c>
    </row>
    <row r="177" spans="1:43" x14ac:dyDescent="0.25">
      <c r="A177" s="230" t="s">
        <v>903</v>
      </c>
      <c r="B177" s="232" t="s">
        <v>109</v>
      </c>
      <c r="C177" s="232" t="s">
        <v>274</v>
      </c>
      <c r="D177" s="232" t="s">
        <v>275</v>
      </c>
      <c r="E177" s="232" t="s">
        <v>276</v>
      </c>
      <c r="F177" s="233" t="s">
        <v>789</v>
      </c>
      <c r="G177" s="232" t="s">
        <v>97</v>
      </c>
      <c r="H177" s="232" t="s">
        <v>794</v>
      </c>
      <c r="I177" s="232" t="s">
        <v>49</v>
      </c>
      <c r="J177" s="232" t="s">
        <v>87</v>
      </c>
      <c r="K177" s="232">
        <v>20</v>
      </c>
      <c r="L177" s="232">
        <v>20</v>
      </c>
      <c r="M177" s="232"/>
      <c r="N177" s="232" t="s">
        <v>52</v>
      </c>
      <c r="O177" s="232">
        <v>14.6</v>
      </c>
      <c r="P177" s="232">
        <v>1.1000000000000001</v>
      </c>
      <c r="Q177" s="232" t="s">
        <v>53</v>
      </c>
      <c r="R177" s="234">
        <v>14.6</v>
      </c>
      <c r="S177" s="234">
        <v>1.1000000000000001</v>
      </c>
      <c r="T177" s="232">
        <v>21.7</v>
      </c>
      <c r="U177" s="232">
        <v>2.2999999999999998</v>
      </c>
      <c r="V177" s="232" t="s">
        <v>54</v>
      </c>
      <c r="W177" s="232">
        <v>21.7</v>
      </c>
      <c r="X177" s="232">
        <v>2.2999999999999998</v>
      </c>
      <c r="Y177" s="232">
        <f>T177/O177</f>
        <v>1.4863013698630136</v>
      </c>
      <c r="Z177" s="232" t="s">
        <v>55</v>
      </c>
      <c r="AA177" s="232">
        <v>560</v>
      </c>
      <c r="AB177" s="232" t="s">
        <v>701</v>
      </c>
      <c r="AC177" s="232">
        <v>7</v>
      </c>
      <c r="AD177" s="232" t="s">
        <v>791</v>
      </c>
      <c r="AE177" s="232" t="s">
        <v>609</v>
      </c>
      <c r="AF177" s="232" t="s">
        <v>58</v>
      </c>
      <c r="AG177" s="232" t="s">
        <v>58</v>
      </c>
      <c r="AH177" s="232" t="s">
        <v>59</v>
      </c>
      <c r="AI177" s="232" t="s">
        <v>58</v>
      </c>
      <c r="AJ177" s="232" t="s">
        <v>77</v>
      </c>
      <c r="AK177" s="232" t="s">
        <v>59</v>
      </c>
      <c r="AL177" s="232">
        <v>170</v>
      </c>
      <c r="AM177" s="232"/>
      <c r="AN177" s="232">
        <v>34</v>
      </c>
      <c r="AO177" s="232">
        <v>-76</v>
      </c>
      <c r="AP177" s="230" t="s">
        <v>920</v>
      </c>
      <c r="AQ177" s="3" t="s">
        <v>793</v>
      </c>
    </row>
    <row r="178" spans="1:43" x14ac:dyDescent="0.25">
      <c r="A178" s="230" t="s">
        <v>903</v>
      </c>
      <c r="B178" s="232" t="s">
        <v>42</v>
      </c>
      <c r="C178" s="232" t="s">
        <v>119</v>
      </c>
      <c r="D178" s="232" t="s">
        <v>120</v>
      </c>
      <c r="E178" s="232" t="s">
        <v>161</v>
      </c>
      <c r="F178" s="240" t="s">
        <v>779</v>
      </c>
      <c r="G178" s="232" t="s">
        <v>73</v>
      </c>
      <c r="H178" s="232" t="s">
        <v>228</v>
      </c>
      <c r="I178" s="232" t="s">
        <v>68</v>
      </c>
      <c r="J178" s="232" t="s">
        <v>387</v>
      </c>
      <c r="K178" s="232">
        <v>20</v>
      </c>
      <c r="L178" s="232">
        <v>20</v>
      </c>
      <c r="M178" s="232"/>
      <c r="N178" s="232" t="s">
        <v>52</v>
      </c>
      <c r="O178" s="232">
        <v>13.9</v>
      </c>
      <c r="P178" s="232" t="s">
        <v>55</v>
      </c>
      <c r="Q178" s="232" t="s">
        <v>53</v>
      </c>
      <c r="R178" s="232">
        <f>O178</f>
        <v>13.9</v>
      </c>
      <c r="S178" s="232" t="str">
        <f>P178</f>
        <v>NA</v>
      </c>
      <c r="T178" s="232">
        <v>3.6</v>
      </c>
      <c r="U178" s="232" t="s">
        <v>55</v>
      </c>
      <c r="V178" s="232" t="s">
        <v>54</v>
      </c>
      <c r="W178" s="232">
        <f>T178</f>
        <v>3.6</v>
      </c>
      <c r="X178" s="232" t="str">
        <f>U178</f>
        <v>NA</v>
      </c>
      <c r="Y178" s="232">
        <f>W178/R178</f>
        <v>0.25899280575539568</v>
      </c>
      <c r="Z178" s="232" t="s">
        <v>55</v>
      </c>
      <c r="AA178" s="232">
        <v>40</v>
      </c>
      <c r="AB178" s="232" t="s">
        <v>56</v>
      </c>
      <c r="AC178" s="232" t="s">
        <v>55</v>
      </c>
      <c r="AD178" s="232" t="s">
        <v>780</v>
      </c>
      <c r="AE178" s="232" t="s">
        <v>609</v>
      </c>
      <c r="AF178" s="232" t="s">
        <v>58</v>
      </c>
      <c r="AG178" s="232" t="s">
        <v>58</v>
      </c>
      <c r="AH178" s="232" t="s">
        <v>636</v>
      </c>
      <c r="AI178" s="232" t="s">
        <v>58</v>
      </c>
      <c r="AJ178" s="232" t="s">
        <v>77</v>
      </c>
      <c r="AK178" s="232" t="s">
        <v>209</v>
      </c>
      <c r="AL178" s="232">
        <v>72</v>
      </c>
      <c r="AM178" s="232"/>
      <c r="AN178" s="232">
        <v>34</v>
      </c>
      <c r="AO178" s="232">
        <v>-76</v>
      </c>
      <c r="AP178" s="230" t="s">
        <v>781</v>
      </c>
      <c r="AQ178" s="3" t="s">
        <v>782</v>
      </c>
    </row>
    <row r="179" spans="1:43" x14ac:dyDescent="0.25">
      <c r="A179" s="230" t="s">
        <v>903</v>
      </c>
      <c r="B179" s="232" t="s">
        <v>42</v>
      </c>
      <c r="C179" s="232" t="s">
        <v>157</v>
      </c>
      <c r="D179" s="232" t="s">
        <v>158</v>
      </c>
      <c r="E179" s="232" t="s">
        <v>765</v>
      </c>
      <c r="F179" s="233" t="s">
        <v>766</v>
      </c>
      <c r="G179" s="232" t="s">
        <v>97</v>
      </c>
      <c r="H179" s="232" t="s">
        <v>616</v>
      </c>
      <c r="I179" s="232" t="s">
        <v>68</v>
      </c>
      <c r="J179" s="232" t="s">
        <v>783</v>
      </c>
      <c r="K179" s="238" t="s">
        <v>784</v>
      </c>
      <c r="L179" s="232">
        <v>13</v>
      </c>
      <c r="M179" s="232"/>
      <c r="N179" s="232" t="s">
        <v>52</v>
      </c>
      <c r="O179" s="232">
        <v>1.86</v>
      </c>
      <c r="P179" s="232">
        <v>5.6840000000000002</v>
      </c>
      <c r="Q179" s="232" t="s">
        <v>53</v>
      </c>
      <c r="R179" s="234">
        <f>O179</f>
        <v>1.86</v>
      </c>
      <c r="S179" s="234">
        <f>P179</f>
        <v>5.6840000000000002</v>
      </c>
      <c r="T179" s="232">
        <v>23.2</v>
      </c>
      <c r="U179" s="232">
        <v>19.893999999999998</v>
      </c>
      <c r="V179" s="232" t="s">
        <v>54</v>
      </c>
      <c r="W179" s="232">
        <f>T179</f>
        <v>23.2</v>
      </c>
      <c r="X179" s="232">
        <f>U179</f>
        <v>19.893999999999998</v>
      </c>
      <c r="Y179" s="232">
        <f>W179/R179</f>
        <v>12.473118279569892</v>
      </c>
      <c r="Z179" s="232" t="s">
        <v>55</v>
      </c>
      <c r="AA179" s="232" t="s">
        <v>55</v>
      </c>
      <c r="AB179" s="232" t="s">
        <v>517</v>
      </c>
      <c r="AC179" s="232" t="s">
        <v>55</v>
      </c>
      <c r="AD179" s="232" t="s">
        <v>785</v>
      </c>
      <c r="AE179" s="232" t="s">
        <v>609</v>
      </c>
      <c r="AF179" s="232" t="s">
        <v>58</v>
      </c>
      <c r="AG179" s="232" t="s">
        <v>58</v>
      </c>
      <c r="AH179" s="232" t="s">
        <v>59</v>
      </c>
      <c r="AI179" s="232" t="s">
        <v>58</v>
      </c>
      <c r="AJ179" s="232">
        <f>5/30.973762</f>
        <v>0.16142695227011816</v>
      </c>
      <c r="AK179" s="232" t="s">
        <v>61</v>
      </c>
      <c r="AL179" s="232" t="s">
        <v>55</v>
      </c>
      <c r="AM179" s="232"/>
      <c r="AN179" s="232">
        <v>44</v>
      </c>
      <c r="AO179" s="232">
        <v>-63</v>
      </c>
      <c r="AP179" s="230" t="s">
        <v>919</v>
      </c>
      <c r="AQ179" s="3" t="s">
        <v>787</v>
      </c>
    </row>
    <row r="180" spans="1:43" x14ac:dyDescent="0.25">
      <c r="A180" s="230" t="s">
        <v>903</v>
      </c>
      <c r="B180" s="232" t="s">
        <v>42</v>
      </c>
      <c r="C180" s="232" t="s">
        <v>119</v>
      </c>
      <c r="D180" s="232" t="s">
        <v>120</v>
      </c>
      <c r="E180" s="232" t="s">
        <v>161</v>
      </c>
      <c r="F180" s="240" t="s">
        <v>779</v>
      </c>
      <c r="G180" s="232" t="s">
        <v>73</v>
      </c>
      <c r="H180" s="232" t="s">
        <v>788</v>
      </c>
      <c r="I180" s="232" t="s">
        <v>68</v>
      </c>
      <c r="J180" s="232" t="s">
        <v>783</v>
      </c>
      <c r="K180" s="238" t="s">
        <v>784</v>
      </c>
      <c r="L180" s="232">
        <v>13</v>
      </c>
      <c r="M180" s="232"/>
      <c r="N180" s="232" t="s">
        <v>52</v>
      </c>
      <c r="O180" s="232">
        <v>3.61</v>
      </c>
      <c r="P180" s="232">
        <v>8.4084000000000003</v>
      </c>
      <c r="Q180" s="232" t="s">
        <v>53</v>
      </c>
      <c r="R180" s="234">
        <f>O180</f>
        <v>3.61</v>
      </c>
      <c r="S180" s="234">
        <f>P180</f>
        <v>8.4084000000000003</v>
      </c>
      <c r="T180" s="232">
        <v>13.9</v>
      </c>
      <c r="U180" s="232">
        <v>7.6440000000000001</v>
      </c>
      <c r="V180" s="232" t="s">
        <v>54</v>
      </c>
      <c r="W180" s="232">
        <f>T180</f>
        <v>13.9</v>
      </c>
      <c r="X180" s="232">
        <f>U180</f>
        <v>7.6440000000000001</v>
      </c>
      <c r="Y180" s="232">
        <f>W180/R180</f>
        <v>3.8504155124653741</v>
      </c>
      <c r="Z180" s="232" t="s">
        <v>55</v>
      </c>
      <c r="AA180" s="232" t="s">
        <v>55</v>
      </c>
      <c r="AB180" s="232" t="s">
        <v>517</v>
      </c>
      <c r="AC180" s="232" t="s">
        <v>55</v>
      </c>
      <c r="AD180" s="232" t="s">
        <v>785</v>
      </c>
      <c r="AE180" s="232" t="s">
        <v>609</v>
      </c>
      <c r="AF180" s="232" t="s">
        <v>58</v>
      </c>
      <c r="AG180" s="232" t="s">
        <v>58</v>
      </c>
      <c r="AH180" s="232" t="s">
        <v>59</v>
      </c>
      <c r="AI180" s="232" t="s">
        <v>58</v>
      </c>
      <c r="AJ180" s="232">
        <f>5/30.973762</f>
        <v>0.16142695227011816</v>
      </c>
      <c r="AK180" s="232" t="s">
        <v>61</v>
      </c>
      <c r="AL180" s="232" t="s">
        <v>55</v>
      </c>
      <c r="AM180" s="232"/>
      <c r="AN180" s="232">
        <v>44</v>
      </c>
      <c r="AO180" s="232">
        <v>-63</v>
      </c>
      <c r="AP180" s="230" t="s">
        <v>919</v>
      </c>
      <c r="AQ180" s="3" t="s">
        <v>787</v>
      </c>
    </row>
    <row r="181" spans="1:43" x14ac:dyDescent="0.25">
      <c r="A181" s="230" t="s">
        <v>903</v>
      </c>
      <c r="B181" s="232" t="s">
        <v>80</v>
      </c>
      <c r="C181" s="232" t="s">
        <v>199</v>
      </c>
      <c r="D181" s="232" t="s">
        <v>473</v>
      </c>
      <c r="E181" s="232" t="s">
        <v>474</v>
      </c>
      <c r="F181" s="233" t="s">
        <v>475</v>
      </c>
      <c r="G181" s="232" t="s">
        <v>97</v>
      </c>
      <c r="H181" s="232" t="s">
        <v>455</v>
      </c>
      <c r="I181" s="232" t="s">
        <v>795</v>
      </c>
      <c r="J181" s="232" t="s">
        <v>796</v>
      </c>
      <c r="K181" s="232" t="s">
        <v>797</v>
      </c>
      <c r="L181" s="232">
        <v>20</v>
      </c>
      <c r="M181" s="232"/>
      <c r="N181" s="232" t="s">
        <v>52</v>
      </c>
      <c r="O181" s="232">
        <v>692</v>
      </c>
      <c r="P181" s="232" t="s">
        <v>508</v>
      </c>
      <c r="Q181" s="232" t="s">
        <v>53</v>
      </c>
      <c r="R181" s="234">
        <v>692</v>
      </c>
      <c r="S181" s="234" t="s">
        <v>55</v>
      </c>
      <c r="T181" s="232">
        <v>547</v>
      </c>
      <c r="U181" s="232">
        <v>68</v>
      </c>
      <c r="V181" s="232" t="s">
        <v>54</v>
      </c>
      <c r="W181" s="232">
        <v>547</v>
      </c>
      <c r="X181" s="232">
        <v>68</v>
      </c>
      <c r="Y181" s="232">
        <f>T181/O181</f>
        <v>0.79046242774566478</v>
      </c>
      <c r="Z181" s="232" t="s">
        <v>55</v>
      </c>
      <c r="AA181" s="232">
        <v>1200</v>
      </c>
      <c r="AB181" s="232" t="s">
        <v>56</v>
      </c>
      <c r="AC181" s="232">
        <v>3</v>
      </c>
      <c r="AD181" s="232" t="s">
        <v>798</v>
      </c>
      <c r="AE181" s="232" t="s">
        <v>609</v>
      </c>
      <c r="AF181" s="232" t="s">
        <v>58</v>
      </c>
      <c r="AG181" s="232" t="s">
        <v>58</v>
      </c>
      <c r="AH181" s="232" t="s">
        <v>76</v>
      </c>
      <c r="AI181" s="232" t="s">
        <v>60</v>
      </c>
      <c r="AJ181" s="232" t="s">
        <v>77</v>
      </c>
      <c r="AK181" s="232" t="s">
        <v>59</v>
      </c>
      <c r="AL181" s="232">
        <v>450</v>
      </c>
      <c r="AM181" s="232"/>
      <c r="AN181" s="232">
        <v>-33</v>
      </c>
      <c r="AO181" s="232">
        <v>151</v>
      </c>
      <c r="AP181" s="232" t="s">
        <v>799</v>
      </c>
      <c r="AQ181" s="3" t="s">
        <v>478</v>
      </c>
    </row>
    <row r="182" spans="1:43" x14ac:dyDescent="0.25">
      <c r="A182" s="230" t="s">
        <v>903</v>
      </c>
      <c r="B182" s="232" t="s">
        <v>109</v>
      </c>
      <c r="C182" s="232" t="s">
        <v>147</v>
      </c>
      <c r="D182" s="232" t="s">
        <v>151</v>
      </c>
      <c r="E182" s="232" t="s">
        <v>152</v>
      </c>
      <c r="F182" s="233" t="s">
        <v>428</v>
      </c>
      <c r="G182" s="232" t="s">
        <v>85</v>
      </c>
      <c r="H182" s="232" t="s">
        <v>455</v>
      </c>
      <c r="I182" s="232" t="s">
        <v>68</v>
      </c>
      <c r="J182" s="232" t="s">
        <v>796</v>
      </c>
      <c r="K182" s="232" t="s">
        <v>797</v>
      </c>
      <c r="L182" s="232">
        <v>20</v>
      </c>
      <c r="M182" s="232"/>
      <c r="N182" s="232" t="s">
        <v>52</v>
      </c>
      <c r="O182" s="232">
        <v>85</v>
      </c>
      <c r="P182" s="232">
        <v>29</v>
      </c>
      <c r="Q182" s="232" t="s">
        <v>53</v>
      </c>
      <c r="R182" s="234">
        <v>85</v>
      </c>
      <c r="S182" s="234">
        <v>29</v>
      </c>
      <c r="T182" s="232">
        <v>427</v>
      </c>
      <c r="U182" s="232">
        <v>48</v>
      </c>
      <c r="V182" s="232" t="s">
        <v>54</v>
      </c>
      <c r="W182" s="232">
        <v>427</v>
      </c>
      <c r="X182" s="232">
        <v>48</v>
      </c>
      <c r="Y182" s="232">
        <f>T182/O182</f>
        <v>5.0235294117647058</v>
      </c>
      <c r="Z182" s="232" t="s">
        <v>55</v>
      </c>
      <c r="AA182" s="232">
        <v>1200</v>
      </c>
      <c r="AB182" s="232" t="s">
        <v>56</v>
      </c>
      <c r="AC182" s="232">
        <v>3</v>
      </c>
      <c r="AD182" s="232" t="s">
        <v>798</v>
      </c>
      <c r="AE182" s="232" t="s">
        <v>609</v>
      </c>
      <c r="AF182" s="232" t="s">
        <v>58</v>
      </c>
      <c r="AG182" s="232" t="s">
        <v>58</v>
      </c>
      <c r="AH182" s="232" t="s">
        <v>76</v>
      </c>
      <c r="AI182" s="232" t="s">
        <v>60</v>
      </c>
      <c r="AJ182" s="232" t="s">
        <v>77</v>
      </c>
      <c r="AK182" s="232" t="s">
        <v>59</v>
      </c>
      <c r="AL182" s="232">
        <v>450</v>
      </c>
      <c r="AM182" s="232"/>
      <c r="AN182" s="232">
        <v>-34</v>
      </c>
      <c r="AO182" s="232">
        <v>151</v>
      </c>
      <c r="AP182" s="232" t="s">
        <v>799</v>
      </c>
      <c r="AQ182" s="3" t="s">
        <v>478</v>
      </c>
    </row>
    <row r="183" spans="1:43" x14ac:dyDescent="0.25">
      <c r="A183" s="230" t="s">
        <v>903</v>
      </c>
      <c r="B183" s="232" t="s">
        <v>109</v>
      </c>
      <c r="C183" s="232" t="s">
        <v>147</v>
      </c>
      <c r="D183" s="232" t="s">
        <v>151</v>
      </c>
      <c r="E183" s="232" t="s">
        <v>152</v>
      </c>
      <c r="F183" s="233" t="s">
        <v>428</v>
      </c>
      <c r="G183" s="232" t="s">
        <v>85</v>
      </c>
      <c r="H183" s="232" t="s">
        <v>455</v>
      </c>
      <c r="I183" s="232" t="s">
        <v>68</v>
      </c>
      <c r="J183" s="232" t="s">
        <v>796</v>
      </c>
      <c r="K183" s="232" t="s">
        <v>797</v>
      </c>
      <c r="L183" s="232">
        <v>20</v>
      </c>
      <c r="M183" s="232"/>
      <c r="N183" s="232" t="s">
        <v>52</v>
      </c>
      <c r="O183" s="232">
        <v>147</v>
      </c>
      <c r="P183" s="232">
        <v>30</v>
      </c>
      <c r="Q183" s="232" t="s">
        <v>53</v>
      </c>
      <c r="R183" s="234">
        <v>147</v>
      </c>
      <c r="S183" s="234">
        <v>30</v>
      </c>
      <c r="T183" s="232">
        <v>466</v>
      </c>
      <c r="U183" s="232">
        <v>32</v>
      </c>
      <c r="V183" s="232" t="s">
        <v>54</v>
      </c>
      <c r="W183" s="232">
        <v>466</v>
      </c>
      <c r="X183" s="232">
        <v>32</v>
      </c>
      <c r="Y183" s="232">
        <f>T183/O183</f>
        <v>3.1700680272108843</v>
      </c>
      <c r="Z183" s="232" t="s">
        <v>55</v>
      </c>
      <c r="AA183" s="232">
        <v>1200</v>
      </c>
      <c r="AB183" s="232" t="s">
        <v>56</v>
      </c>
      <c r="AC183" s="232">
        <v>3</v>
      </c>
      <c r="AD183" s="232" t="s">
        <v>798</v>
      </c>
      <c r="AE183" s="232" t="s">
        <v>609</v>
      </c>
      <c r="AF183" s="232" t="s">
        <v>58</v>
      </c>
      <c r="AG183" s="232" t="s">
        <v>58</v>
      </c>
      <c r="AH183" s="232" t="s">
        <v>76</v>
      </c>
      <c r="AI183" s="232" t="s">
        <v>60</v>
      </c>
      <c r="AJ183" s="232" t="s">
        <v>77</v>
      </c>
      <c r="AK183" s="232" t="s">
        <v>59</v>
      </c>
      <c r="AL183" s="232">
        <v>450</v>
      </c>
      <c r="AM183" s="232"/>
      <c r="AN183" s="232">
        <v>-34</v>
      </c>
      <c r="AO183" s="232">
        <v>151</v>
      </c>
      <c r="AP183" s="232" t="s">
        <v>799</v>
      </c>
      <c r="AQ183" s="3" t="s">
        <v>478</v>
      </c>
    </row>
    <row r="184" spans="1:43" x14ac:dyDescent="0.25">
      <c r="A184" s="230" t="s">
        <v>903</v>
      </c>
      <c r="B184" s="232" t="s">
        <v>109</v>
      </c>
      <c r="C184" s="232" t="s">
        <v>147</v>
      </c>
      <c r="D184" s="232" t="s">
        <v>151</v>
      </c>
      <c r="E184" s="232" t="s">
        <v>152</v>
      </c>
      <c r="F184" s="233" t="s">
        <v>428</v>
      </c>
      <c r="G184" s="232" t="s">
        <v>85</v>
      </c>
      <c r="H184" s="232" t="s">
        <v>455</v>
      </c>
      <c r="I184" s="232" t="s">
        <v>68</v>
      </c>
      <c r="J184" s="232" t="s">
        <v>796</v>
      </c>
      <c r="K184" s="232" t="s">
        <v>797</v>
      </c>
      <c r="L184" s="232">
        <v>20</v>
      </c>
      <c r="M184" s="232"/>
      <c r="N184" s="232" t="s">
        <v>52</v>
      </c>
      <c r="O184" s="232">
        <v>127</v>
      </c>
      <c r="P184" s="232">
        <v>31</v>
      </c>
      <c r="Q184" s="232" t="s">
        <v>53</v>
      </c>
      <c r="R184" s="234">
        <v>127</v>
      </c>
      <c r="S184" s="234">
        <v>31</v>
      </c>
      <c r="T184" s="232">
        <v>469</v>
      </c>
      <c r="U184" s="232">
        <v>34</v>
      </c>
      <c r="V184" s="232" t="s">
        <v>54</v>
      </c>
      <c r="W184" s="232">
        <v>469</v>
      </c>
      <c r="X184" s="232">
        <v>34</v>
      </c>
      <c r="Y184" s="232">
        <f>T184/O184</f>
        <v>3.6929133858267718</v>
      </c>
      <c r="Z184" s="232" t="s">
        <v>55</v>
      </c>
      <c r="AA184" s="232">
        <v>1200</v>
      </c>
      <c r="AB184" s="232" t="s">
        <v>56</v>
      </c>
      <c r="AC184" s="232">
        <v>3</v>
      </c>
      <c r="AD184" s="232" t="s">
        <v>798</v>
      </c>
      <c r="AE184" s="232" t="s">
        <v>609</v>
      </c>
      <c r="AF184" s="232" t="s">
        <v>58</v>
      </c>
      <c r="AG184" s="232" t="s">
        <v>58</v>
      </c>
      <c r="AH184" s="232" t="s">
        <v>76</v>
      </c>
      <c r="AI184" s="232" t="s">
        <v>60</v>
      </c>
      <c r="AJ184" s="232" t="s">
        <v>77</v>
      </c>
      <c r="AK184" s="232" t="s">
        <v>59</v>
      </c>
      <c r="AL184" s="232">
        <v>450</v>
      </c>
      <c r="AM184" s="232"/>
      <c r="AN184" s="232">
        <v>-34</v>
      </c>
      <c r="AO184" s="232">
        <v>151</v>
      </c>
      <c r="AP184" s="232" t="s">
        <v>799</v>
      </c>
      <c r="AQ184" s="3" t="s">
        <v>478</v>
      </c>
    </row>
    <row r="185" spans="1:43" x14ac:dyDescent="0.25">
      <c r="A185" s="230" t="s">
        <v>903</v>
      </c>
      <c r="B185" s="232" t="s">
        <v>80</v>
      </c>
      <c r="C185" s="232" t="s">
        <v>93</v>
      </c>
      <c r="D185" s="232" t="s">
        <v>103</v>
      </c>
      <c r="E185" s="234" t="s">
        <v>429</v>
      </c>
      <c r="F185" s="233" t="s">
        <v>479</v>
      </c>
      <c r="G185" s="232" t="s">
        <v>97</v>
      </c>
      <c r="H185" s="232" t="s">
        <v>171</v>
      </c>
      <c r="I185" s="232" t="s">
        <v>68</v>
      </c>
      <c r="J185" s="232" t="s">
        <v>87</v>
      </c>
      <c r="K185" s="232">
        <v>15</v>
      </c>
      <c r="L185" s="232">
        <v>15</v>
      </c>
      <c r="M185" s="232" t="s">
        <v>800</v>
      </c>
      <c r="N185" s="232" t="s">
        <v>242</v>
      </c>
      <c r="O185" s="232" t="s">
        <v>55</v>
      </c>
      <c r="P185" s="232" t="s">
        <v>508</v>
      </c>
      <c r="Q185" s="232" t="s">
        <v>55</v>
      </c>
      <c r="R185" s="232" t="s">
        <v>55</v>
      </c>
      <c r="S185" s="232" t="s">
        <v>55</v>
      </c>
      <c r="T185" s="232" t="s">
        <v>55</v>
      </c>
      <c r="U185" s="232" t="s">
        <v>55</v>
      </c>
      <c r="V185" s="232" t="s">
        <v>55</v>
      </c>
      <c r="W185" s="232" t="s">
        <v>55</v>
      </c>
      <c r="X185" s="232" t="s">
        <v>55</v>
      </c>
      <c r="Y185" s="232">
        <v>2.4</v>
      </c>
      <c r="Z185" s="232" t="s">
        <v>55</v>
      </c>
      <c r="AA185" s="232">
        <v>40</v>
      </c>
      <c r="AB185" s="232" t="s">
        <v>56</v>
      </c>
      <c r="AC185" s="232">
        <v>4</v>
      </c>
      <c r="AD185" s="232" t="s">
        <v>801</v>
      </c>
      <c r="AE185" s="232" t="s">
        <v>609</v>
      </c>
      <c r="AF185" s="232" t="s">
        <v>58</v>
      </c>
      <c r="AG185" s="232" t="s">
        <v>58</v>
      </c>
      <c r="AH185" s="232" t="s">
        <v>76</v>
      </c>
      <c r="AI185" s="232" t="s">
        <v>58</v>
      </c>
      <c r="AJ185" s="232" t="s">
        <v>77</v>
      </c>
      <c r="AK185" s="232" t="s">
        <v>76</v>
      </c>
      <c r="AL185" s="232">
        <v>230</v>
      </c>
      <c r="AM185" s="232"/>
      <c r="AN185" s="232">
        <v>36</v>
      </c>
      <c r="AO185" s="232">
        <v>5</v>
      </c>
      <c r="AP185" s="234" t="s">
        <v>802</v>
      </c>
      <c r="AQ185" s="3" t="s">
        <v>482</v>
      </c>
    </row>
    <row r="186" spans="1:43" x14ac:dyDescent="0.25">
      <c r="A186" s="230" t="s">
        <v>903</v>
      </c>
      <c r="B186" s="232" t="s">
        <v>80</v>
      </c>
      <c r="C186" s="232" t="s">
        <v>199</v>
      </c>
      <c r="D186" s="232" t="s">
        <v>473</v>
      </c>
      <c r="E186" s="232" t="s">
        <v>474</v>
      </c>
      <c r="F186" s="233" t="s">
        <v>483</v>
      </c>
      <c r="G186" s="232" t="s">
        <v>97</v>
      </c>
      <c r="H186" s="232" t="s">
        <v>171</v>
      </c>
      <c r="I186" s="232" t="s">
        <v>68</v>
      </c>
      <c r="J186" s="232" t="s">
        <v>87</v>
      </c>
      <c r="K186" s="232">
        <v>15</v>
      </c>
      <c r="L186" s="232">
        <v>15</v>
      </c>
      <c r="M186" s="232" t="s">
        <v>803</v>
      </c>
      <c r="N186" s="232" t="s">
        <v>52</v>
      </c>
      <c r="O186" s="232" t="s">
        <v>55</v>
      </c>
      <c r="P186" s="232" t="s">
        <v>55</v>
      </c>
      <c r="Q186" s="232" t="s">
        <v>55</v>
      </c>
      <c r="R186" s="234" t="s">
        <v>55</v>
      </c>
      <c r="S186" s="234" t="s">
        <v>55</v>
      </c>
      <c r="T186" s="232">
        <v>7.8</v>
      </c>
      <c r="U186" s="232">
        <v>6.9</v>
      </c>
      <c r="V186" s="232" t="s">
        <v>54</v>
      </c>
      <c r="W186" s="232">
        <v>7.8</v>
      </c>
      <c r="X186" s="232">
        <v>6.9</v>
      </c>
      <c r="Y186" s="232" t="s">
        <v>55</v>
      </c>
      <c r="Z186" s="232" t="s">
        <v>55</v>
      </c>
      <c r="AA186" s="232">
        <v>40</v>
      </c>
      <c r="AB186" s="232" t="s">
        <v>56</v>
      </c>
      <c r="AC186" s="232">
        <v>4</v>
      </c>
      <c r="AD186" s="232" t="s">
        <v>801</v>
      </c>
      <c r="AE186" s="232" t="s">
        <v>609</v>
      </c>
      <c r="AF186" s="232" t="s">
        <v>58</v>
      </c>
      <c r="AG186" s="232" t="s">
        <v>58</v>
      </c>
      <c r="AH186" s="232" t="s">
        <v>76</v>
      </c>
      <c r="AI186" s="232" t="s">
        <v>58</v>
      </c>
      <c r="AJ186" s="232" t="s">
        <v>77</v>
      </c>
      <c r="AK186" s="232" t="s">
        <v>76</v>
      </c>
      <c r="AL186" s="232">
        <v>230</v>
      </c>
      <c r="AM186" s="232"/>
      <c r="AN186" s="232">
        <v>36</v>
      </c>
      <c r="AO186" s="232">
        <v>5</v>
      </c>
      <c r="AP186" s="234" t="s">
        <v>802</v>
      </c>
      <c r="AQ186" s="3" t="s">
        <v>482</v>
      </c>
    </row>
    <row r="187" spans="1:43" x14ac:dyDescent="0.25">
      <c r="A187" s="230" t="s">
        <v>903</v>
      </c>
      <c r="B187" s="232" t="s">
        <v>80</v>
      </c>
      <c r="C187" s="232" t="s">
        <v>199</v>
      </c>
      <c r="D187" s="232" t="s">
        <v>473</v>
      </c>
      <c r="E187" s="232" t="s">
        <v>474</v>
      </c>
      <c r="F187" s="233" t="s">
        <v>483</v>
      </c>
      <c r="G187" s="232" t="s">
        <v>97</v>
      </c>
      <c r="H187" s="232" t="s">
        <v>171</v>
      </c>
      <c r="I187" s="232" t="s">
        <v>68</v>
      </c>
      <c r="J187" s="232" t="s">
        <v>87</v>
      </c>
      <c r="K187" s="232">
        <v>15</v>
      </c>
      <c r="L187" s="232">
        <v>15</v>
      </c>
      <c r="M187" s="232" t="s">
        <v>335</v>
      </c>
      <c r="N187" s="232" t="s">
        <v>52</v>
      </c>
      <c r="O187" s="232">
        <v>8.1</v>
      </c>
      <c r="P187" s="232">
        <v>7.7</v>
      </c>
      <c r="Q187" s="232" t="s">
        <v>53</v>
      </c>
      <c r="R187" s="232">
        <f>O187</f>
        <v>8.1</v>
      </c>
      <c r="S187" s="232">
        <f>P187</f>
        <v>7.7</v>
      </c>
      <c r="T187" s="232">
        <v>24</v>
      </c>
      <c r="U187" s="232">
        <v>6.9</v>
      </c>
      <c r="V187" s="232" t="s">
        <v>54</v>
      </c>
      <c r="W187" s="232">
        <f>T187</f>
        <v>24</v>
      </c>
      <c r="X187" s="232">
        <f>U187</f>
        <v>6.9</v>
      </c>
      <c r="Y187" s="232">
        <f>W187/R187</f>
        <v>2.9629629629629632</v>
      </c>
      <c r="Z187" s="232" t="s">
        <v>55</v>
      </c>
      <c r="AA187" s="232">
        <v>40</v>
      </c>
      <c r="AB187" s="232" t="s">
        <v>56</v>
      </c>
      <c r="AC187" s="232">
        <v>4</v>
      </c>
      <c r="AD187" s="232" t="s">
        <v>801</v>
      </c>
      <c r="AE187" s="232" t="s">
        <v>609</v>
      </c>
      <c r="AF187" s="232" t="s">
        <v>58</v>
      </c>
      <c r="AG187" s="232" t="s">
        <v>58</v>
      </c>
      <c r="AH187" s="232" t="s">
        <v>76</v>
      </c>
      <c r="AI187" s="232" t="s">
        <v>58</v>
      </c>
      <c r="AJ187" s="232" t="s">
        <v>77</v>
      </c>
      <c r="AK187" s="232" t="s">
        <v>76</v>
      </c>
      <c r="AL187" s="232">
        <v>230</v>
      </c>
      <c r="AM187" s="232"/>
      <c r="AN187" s="232">
        <v>36</v>
      </c>
      <c r="AO187" s="232">
        <v>5</v>
      </c>
      <c r="AP187" s="234" t="s">
        <v>802</v>
      </c>
      <c r="AQ187" s="3" t="s">
        <v>482</v>
      </c>
    </row>
    <row r="188" spans="1:43" x14ac:dyDescent="0.25">
      <c r="A188" s="230" t="s">
        <v>903</v>
      </c>
      <c r="B188" s="232" t="s">
        <v>80</v>
      </c>
      <c r="C188" s="232" t="s">
        <v>199</v>
      </c>
      <c r="D188" s="232" t="s">
        <v>473</v>
      </c>
      <c r="E188" s="232" t="s">
        <v>474</v>
      </c>
      <c r="F188" s="233" t="s">
        <v>483</v>
      </c>
      <c r="G188" s="232" t="s">
        <v>97</v>
      </c>
      <c r="H188" s="232" t="s">
        <v>171</v>
      </c>
      <c r="I188" s="232" t="s">
        <v>68</v>
      </c>
      <c r="J188" s="232" t="s">
        <v>87</v>
      </c>
      <c r="K188" s="232">
        <v>15</v>
      </c>
      <c r="L188" s="232">
        <v>15</v>
      </c>
      <c r="M188" s="232" t="s">
        <v>484</v>
      </c>
      <c r="N188" s="232" t="s">
        <v>52</v>
      </c>
      <c r="O188" s="232">
        <v>4.8</v>
      </c>
      <c r="P188" s="232">
        <v>5</v>
      </c>
      <c r="Q188" s="232" t="s">
        <v>53</v>
      </c>
      <c r="R188" s="232">
        <f>O188</f>
        <v>4.8</v>
      </c>
      <c r="S188" s="232">
        <f>P188</f>
        <v>5</v>
      </c>
      <c r="T188" s="232">
        <v>37</v>
      </c>
      <c r="U188" s="232">
        <v>7.3</v>
      </c>
      <c r="V188" s="232" t="s">
        <v>54</v>
      </c>
      <c r="W188" s="232">
        <f>T188</f>
        <v>37</v>
      </c>
      <c r="X188" s="232">
        <f>U188</f>
        <v>7.3</v>
      </c>
      <c r="Y188" s="232">
        <f>W188/R188</f>
        <v>7.7083333333333339</v>
      </c>
      <c r="Z188" s="232" t="s">
        <v>55</v>
      </c>
      <c r="AA188" s="232">
        <v>40</v>
      </c>
      <c r="AB188" s="232" t="s">
        <v>56</v>
      </c>
      <c r="AC188" s="232">
        <v>4</v>
      </c>
      <c r="AD188" s="232" t="s">
        <v>801</v>
      </c>
      <c r="AE188" s="232" t="s">
        <v>609</v>
      </c>
      <c r="AF188" s="232" t="s">
        <v>58</v>
      </c>
      <c r="AG188" s="232" t="s">
        <v>58</v>
      </c>
      <c r="AH188" s="232" t="s">
        <v>76</v>
      </c>
      <c r="AI188" s="232" t="s">
        <v>58</v>
      </c>
      <c r="AJ188" s="232" t="s">
        <v>77</v>
      </c>
      <c r="AK188" s="232" t="s">
        <v>76</v>
      </c>
      <c r="AL188" s="232">
        <v>230</v>
      </c>
      <c r="AM188" s="232"/>
      <c r="AN188" s="232">
        <v>36</v>
      </c>
      <c r="AO188" s="232">
        <v>5</v>
      </c>
      <c r="AP188" s="234" t="s">
        <v>481</v>
      </c>
      <c r="AQ188" s="3" t="s">
        <v>482</v>
      </c>
    </row>
    <row r="189" spans="1:43" x14ac:dyDescent="0.25">
      <c r="A189" s="230" t="s">
        <v>903</v>
      </c>
      <c r="B189" s="232" t="s">
        <v>80</v>
      </c>
      <c r="C189" s="232" t="s">
        <v>199</v>
      </c>
      <c r="D189" s="232" t="s">
        <v>473</v>
      </c>
      <c r="E189" s="232" t="s">
        <v>474</v>
      </c>
      <c r="F189" s="233" t="s">
        <v>483</v>
      </c>
      <c r="G189" s="232" t="s">
        <v>97</v>
      </c>
      <c r="H189" s="232" t="s">
        <v>171</v>
      </c>
      <c r="I189" s="232" t="s">
        <v>68</v>
      </c>
      <c r="J189" s="232" t="s">
        <v>87</v>
      </c>
      <c r="K189" s="232">
        <v>15</v>
      </c>
      <c r="L189" s="232">
        <v>15</v>
      </c>
      <c r="M189" s="232" t="s">
        <v>485</v>
      </c>
      <c r="N189" s="232" t="s">
        <v>52</v>
      </c>
      <c r="O189" s="232">
        <v>7.9</v>
      </c>
      <c r="P189" s="232">
        <v>7.3</v>
      </c>
      <c r="Q189" s="232" t="s">
        <v>53</v>
      </c>
      <c r="R189" s="232">
        <f>O189</f>
        <v>7.9</v>
      </c>
      <c r="S189" s="232">
        <f>P189</f>
        <v>7.3</v>
      </c>
      <c r="T189" s="232">
        <v>53</v>
      </c>
      <c r="U189" s="232">
        <v>12</v>
      </c>
      <c r="V189" s="232" t="s">
        <v>54</v>
      </c>
      <c r="W189" s="232">
        <f>T189</f>
        <v>53</v>
      </c>
      <c r="X189" s="232">
        <f>U189</f>
        <v>12</v>
      </c>
      <c r="Y189" s="232">
        <f>W189/R189</f>
        <v>6.7088607594936702</v>
      </c>
      <c r="Z189" s="232" t="s">
        <v>55</v>
      </c>
      <c r="AA189" s="232">
        <v>40</v>
      </c>
      <c r="AB189" s="232" t="s">
        <v>56</v>
      </c>
      <c r="AC189" s="232">
        <v>4</v>
      </c>
      <c r="AD189" s="232" t="s">
        <v>801</v>
      </c>
      <c r="AE189" s="232" t="s">
        <v>609</v>
      </c>
      <c r="AF189" s="232" t="s">
        <v>58</v>
      </c>
      <c r="AG189" s="232" t="s">
        <v>58</v>
      </c>
      <c r="AH189" s="232" t="s">
        <v>76</v>
      </c>
      <c r="AI189" s="232" t="s">
        <v>58</v>
      </c>
      <c r="AJ189" s="232" t="s">
        <v>77</v>
      </c>
      <c r="AK189" s="232" t="s">
        <v>76</v>
      </c>
      <c r="AL189" s="232">
        <v>230</v>
      </c>
      <c r="AM189" s="232"/>
      <c r="AN189" s="232">
        <v>36</v>
      </c>
      <c r="AO189" s="232">
        <v>5</v>
      </c>
      <c r="AP189" s="234" t="s">
        <v>802</v>
      </c>
      <c r="AQ189" s="3" t="s">
        <v>482</v>
      </c>
    </row>
    <row r="190" spans="1:43" x14ac:dyDescent="0.25">
      <c r="A190" s="230" t="s">
        <v>903</v>
      </c>
      <c r="B190" s="232" t="s">
        <v>80</v>
      </c>
      <c r="C190" s="232" t="s">
        <v>199</v>
      </c>
      <c r="D190" s="232" t="s">
        <v>473</v>
      </c>
      <c r="E190" s="232" t="s">
        <v>474</v>
      </c>
      <c r="F190" s="233" t="s">
        <v>483</v>
      </c>
      <c r="G190" s="232" t="s">
        <v>97</v>
      </c>
      <c r="H190" s="232" t="s">
        <v>171</v>
      </c>
      <c r="I190" s="232" t="s">
        <v>68</v>
      </c>
      <c r="J190" s="232" t="s">
        <v>87</v>
      </c>
      <c r="K190" s="232">
        <v>15</v>
      </c>
      <c r="L190" s="232">
        <v>15</v>
      </c>
      <c r="M190" s="232" t="s">
        <v>486</v>
      </c>
      <c r="N190" s="232" t="s">
        <v>52</v>
      </c>
      <c r="O190" s="232">
        <v>6.5</v>
      </c>
      <c r="P190" s="232">
        <v>2.6</v>
      </c>
      <c r="Q190" s="232" t="s">
        <v>53</v>
      </c>
      <c r="R190" s="232">
        <f>O190</f>
        <v>6.5</v>
      </c>
      <c r="S190" s="232">
        <f>P190</f>
        <v>2.6</v>
      </c>
      <c r="T190" s="232">
        <v>60</v>
      </c>
      <c r="U190" s="232">
        <v>4.5</v>
      </c>
      <c r="V190" s="232" t="s">
        <v>54</v>
      </c>
      <c r="W190" s="232">
        <f>T190</f>
        <v>60</v>
      </c>
      <c r="X190" s="232">
        <f>U190</f>
        <v>4.5</v>
      </c>
      <c r="Y190" s="232">
        <f>W190/R190</f>
        <v>9.2307692307692299</v>
      </c>
      <c r="Z190" s="232" t="s">
        <v>55</v>
      </c>
      <c r="AA190" s="232">
        <v>40</v>
      </c>
      <c r="AB190" s="232" t="s">
        <v>56</v>
      </c>
      <c r="AC190" s="232">
        <v>4</v>
      </c>
      <c r="AD190" s="232" t="s">
        <v>801</v>
      </c>
      <c r="AE190" s="232" t="s">
        <v>609</v>
      </c>
      <c r="AF190" s="232" t="s">
        <v>58</v>
      </c>
      <c r="AG190" s="232" t="s">
        <v>58</v>
      </c>
      <c r="AH190" s="232" t="s">
        <v>76</v>
      </c>
      <c r="AI190" s="232" t="s">
        <v>58</v>
      </c>
      <c r="AJ190" s="232" t="s">
        <v>77</v>
      </c>
      <c r="AK190" s="232" t="s">
        <v>76</v>
      </c>
      <c r="AL190" s="232">
        <v>230</v>
      </c>
      <c r="AM190" s="232"/>
      <c r="AN190" s="232">
        <v>36</v>
      </c>
      <c r="AO190" s="232">
        <v>5</v>
      </c>
      <c r="AP190" s="234" t="s">
        <v>802</v>
      </c>
      <c r="AQ190" s="3" t="s">
        <v>482</v>
      </c>
    </row>
    <row r="191" spans="1:43" x14ac:dyDescent="0.25">
      <c r="A191" s="230" t="s">
        <v>903</v>
      </c>
      <c r="B191" s="232" t="s">
        <v>80</v>
      </c>
      <c r="C191" s="232" t="s">
        <v>199</v>
      </c>
      <c r="D191" s="232" t="s">
        <v>473</v>
      </c>
      <c r="E191" s="232" t="s">
        <v>474</v>
      </c>
      <c r="F191" s="233" t="s">
        <v>483</v>
      </c>
      <c r="G191" s="232" t="s">
        <v>97</v>
      </c>
      <c r="H191" s="232" t="s">
        <v>171</v>
      </c>
      <c r="I191" s="232" t="s">
        <v>68</v>
      </c>
      <c r="J191" s="232" t="s">
        <v>87</v>
      </c>
      <c r="K191" s="232">
        <v>15</v>
      </c>
      <c r="L191" s="232">
        <v>15</v>
      </c>
      <c r="M191" s="232" t="s">
        <v>346</v>
      </c>
      <c r="N191" s="232" t="s">
        <v>52</v>
      </c>
      <c r="O191" s="232">
        <v>5.0999999999999996</v>
      </c>
      <c r="P191" s="232">
        <v>3.7</v>
      </c>
      <c r="Q191" s="232" t="s">
        <v>53</v>
      </c>
      <c r="R191" s="232">
        <f>O191</f>
        <v>5.0999999999999996</v>
      </c>
      <c r="S191" s="232">
        <f>P191</f>
        <v>3.7</v>
      </c>
      <c r="T191" s="232">
        <v>76</v>
      </c>
      <c r="U191" s="232">
        <v>7.9</v>
      </c>
      <c r="V191" s="232" t="s">
        <v>54</v>
      </c>
      <c r="W191" s="232">
        <f>T191</f>
        <v>76</v>
      </c>
      <c r="X191" s="232">
        <f>U191</f>
        <v>7.9</v>
      </c>
      <c r="Y191" s="232">
        <f>W191/R191</f>
        <v>14.901960784313726</v>
      </c>
      <c r="Z191" s="232" t="s">
        <v>55</v>
      </c>
      <c r="AA191" s="232">
        <v>40</v>
      </c>
      <c r="AB191" s="232" t="s">
        <v>56</v>
      </c>
      <c r="AC191" s="232">
        <v>4</v>
      </c>
      <c r="AD191" s="232" t="s">
        <v>801</v>
      </c>
      <c r="AE191" s="232" t="s">
        <v>609</v>
      </c>
      <c r="AF191" s="232" t="s">
        <v>58</v>
      </c>
      <c r="AG191" s="232" t="s">
        <v>58</v>
      </c>
      <c r="AH191" s="232" t="s">
        <v>76</v>
      </c>
      <c r="AI191" s="232" t="s">
        <v>58</v>
      </c>
      <c r="AJ191" s="232" t="s">
        <v>77</v>
      </c>
      <c r="AK191" s="232" t="s">
        <v>76</v>
      </c>
      <c r="AL191" s="232">
        <v>230</v>
      </c>
      <c r="AM191" s="232"/>
      <c r="AN191" s="232">
        <v>36</v>
      </c>
      <c r="AO191" s="232">
        <v>5</v>
      </c>
      <c r="AP191" s="234" t="s">
        <v>802</v>
      </c>
      <c r="AQ191" s="3" t="s">
        <v>482</v>
      </c>
    </row>
    <row r="192" spans="1:43" x14ac:dyDescent="0.25">
      <c r="A192" s="230" t="s">
        <v>903</v>
      </c>
      <c r="B192" s="232" t="s">
        <v>42</v>
      </c>
      <c r="C192" s="232" t="s">
        <v>69</v>
      </c>
      <c r="D192" s="232" t="s">
        <v>178</v>
      </c>
      <c r="E192" s="232" t="s">
        <v>287</v>
      </c>
      <c r="F192" s="233" t="s">
        <v>404</v>
      </c>
      <c r="G192" s="232" t="s">
        <v>73</v>
      </c>
      <c r="H192" s="232" t="s">
        <v>804</v>
      </c>
      <c r="I192" s="232" t="s">
        <v>49</v>
      </c>
      <c r="J192" s="232" t="s">
        <v>212</v>
      </c>
      <c r="K192" s="232">
        <v>15</v>
      </c>
      <c r="L192" s="232">
        <v>15</v>
      </c>
      <c r="M192" s="232"/>
      <c r="N192" s="232" t="s">
        <v>52</v>
      </c>
      <c r="O192" s="232">
        <v>147.6</v>
      </c>
      <c r="P192" s="232" t="s">
        <v>55</v>
      </c>
      <c r="Q192" s="232" t="s">
        <v>53</v>
      </c>
      <c r="R192" s="232">
        <v>147.6</v>
      </c>
      <c r="S192" s="232" t="s">
        <v>55</v>
      </c>
      <c r="T192" s="232">
        <v>0.2</v>
      </c>
      <c r="U192" s="232" t="s">
        <v>55</v>
      </c>
      <c r="V192" s="232" t="s">
        <v>420</v>
      </c>
      <c r="W192" s="232">
        <f>T192/2.01</f>
        <v>9.9502487562189074E-2</v>
      </c>
      <c r="X192" s="232" t="s">
        <v>55</v>
      </c>
      <c r="Y192" s="232">
        <f>T192/O192</f>
        <v>1.3550135501355016E-3</v>
      </c>
      <c r="Z192" s="232" t="s">
        <v>55</v>
      </c>
      <c r="AA192" s="232">
        <v>60</v>
      </c>
      <c r="AB192" s="232" t="s">
        <v>56</v>
      </c>
      <c r="AC192" s="232">
        <v>6</v>
      </c>
      <c r="AD192" s="232" t="s">
        <v>805</v>
      </c>
      <c r="AE192" s="232" t="s">
        <v>609</v>
      </c>
      <c r="AF192" s="232" t="s">
        <v>58</v>
      </c>
      <c r="AG192" s="232" t="s">
        <v>58</v>
      </c>
      <c r="AH192" s="232" t="s">
        <v>59</v>
      </c>
      <c r="AI192" s="232" t="s">
        <v>60</v>
      </c>
      <c r="AJ192" s="232" t="s">
        <v>806</v>
      </c>
      <c r="AK192" s="232" t="s">
        <v>174</v>
      </c>
      <c r="AL192" s="232">
        <v>180</v>
      </c>
      <c r="AM192" s="232"/>
      <c r="AN192" s="232">
        <v>38</v>
      </c>
      <c r="AO192" s="232">
        <v>141</v>
      </c>
      <c r="AP192" s="232" t="s">
        <v>488</v>
      </c>
      <c r="AQ192" s="3" t="s">
        <v>489</v>
      </c>
    </row>
    <row r="193" spans="1:43" x14ac:dyDescent="0.25">
      <c r="A193" s="230" t="s">
        <v>903</v>
      </c>
      <c r="B193" s="232" t="s">
        <v>42</v>
      </c>
      <c r="C193" s="232" t="s">
        <v>69</v>
      </c>
      <c r="D193" s="232" t="s">
        <v>178</v>
      </c>
      <c r="E193" s="232" t="s">
        <v>287</v>
      </c>
      <c r="F193" s="233" t="s">
        <v>404</v>
      </c>
      <c r="G193" s="232" t="s">
        <v>73</v>
      </c>
      <c r="H193" s="232" t="s">
        <v>804</v>
      </c>
      <c r="I193" s="232" t="s">
        <v>49</v>
      </c>
      <c r="J193" s="232" t="s">
        <v>212</v>
      </c>
      <c r="K193" s="232">
        <v>19</v>
      </c>
      <c r="L193" s="232">
        <v>19</v>
      </c>
      <c r="M193" s="232"/>
      <c r="N193" s="232" t="s">
        <v>52</v>
      </c>
      <c r="O193" s="232">
        <v>81.400000000000006</v>
      </c>
      <c r="P193" s="232" t="s">
        <v>55</v>
      </c>
      <c r="Q193" s="232" t="s">
        <v>53</v>
      </c>
      <c r="R193" s="232">
        <v>81.400000000000006</v>
      </c>
      <c r="S193" s="232" t="s">
        <v>55</v>
      </c>
      <c r="T193" s="232">
        <v>0.22</v>
      </c>
      <c r="U193" s="232" t="s">
        <v>55</v>
      </c>
      <c r="V193" s="232" t="s">
        <v>420</v>
      </c>
      <c r="W193" s="232">
        <f>T193/2.01</f>
        <v>0.10945273631840798</v>
      </c>
      <c r="X193" s="232" t="s">
        <v>55</v>
      </c>
      <c r="Y193" s="232">
        <f>T193/O193</f>
        <v>2.7027027027027024E-3</v>
      </c>
      <c r="Z193" s="232" t="s">
        <v>55</v>
      </c>
      <c r="AA193" s="232">
        <v>60</v>
      </c>
      <c r="AB193" s="232" t="s">
        <v>56</v>
      </c>
      <c r="AC193" s="232">
        <v>6</v>
      </c>
      <c r="AD193" s="232" t="s">
        <v>805</v>
      </c>
      <c r="AE193" s="232" t="s">
        <v>609</v>
      </c>
      <c r="AF193" s="232" t="s">
        <v>58</v>
      </c>
      <c r="AG193" s="232" t="s">
        <v>58</v>
      </c>
      <c r="AH193" s="232" t="s">
        <v>59</v>
      </c>
      <c r="AI193" s="232" t="s">
        <v>60</v>
      </c>
      <c r="AJ193" s="232" t="s">
        <v>807</v>
      </c>
      <c r="AK193" s="232" t="s">
        <v>174</v>
      </c>
      <c r="AL193" s="232">
        <v>180</v>
      </c>
      <c r="AM193" s="232"/>
      <c r="AN193" s="232">
        <v>38</v>
      </c>
      <c r="AO193" s="232">
        <v>141</v>
      </c>
      <c r="AP193" s="232" t="s">
        <v>488</v>
      </c>
      <c r="AQ193" s="3" t="s">
        <v>489</v>
      </c>
    </row>
    <row r="194" spans="1:43" x14ac:dyDescent="0.25">
      <c r="A194" s="230" t="s">
        <v>903</v>
      </c>
      <c r="B194" s="232" t="s">
        <v>42</v>
      </c>
      <c r="C194" s="232" t="s">
        <v>69</v>
      </c>
      <c r="D194" s="232" t="s">
        <v>178</v>
      </c>
      <c r="E194" s="232" t="s">
        <v>287</v>
      </c>
      <c r="F194" s="233" t="s">
        <v>404</v>
      </c>
      <c r="G194" s="232" t="s">
        <v>73</v>
      </c>
      <c r="H194" s="232" t="s">
        <v>804</v>
      </c>
      <c r="I194" s="232" t="s">
        <v>49</v>
      </c>
      <c r="J194" s="232" t="s">
        <v>203</v>
      </c>
      <c r="K194" s="232">
        <v>25</v>
      </c>
      <c r="L194" s="232">
        <v>25</v>
      </c>
      <c r="M194" s="232"/>
      <c r="N194" s="232" t="s">
        <v>52</v>
      </c>
      <c r="O194" s="232">
        <v>47.6</v>
      </c>
      <c r="P194" s="232" t="s">
        <v>55</v>
      </c>
      <c r="Q194" s="232" t="s">
        <v>53</v>
      </c>
      <c r="R194" s="232">
        <v>47.6</v>
      </c>
      <c r="S194" s="232" t="s">
        <v>55</v>
      </c>
      <c r="T194" s="232">
        <v>0.3</v>
      </c>
      <c r="U194" s="232" t="s">
        <v>55</v>
      </c>
      <c r="V194" s="232" t="s">
        <v>420</v>
      </c>
      <c r="W194" s="232">
        <f>T194/2.01</f>
        <v>0.1492537313432836</v>
      </c>
      <c r="X194" s="232" t="s">
        <v>55</v>
      </c>
      <c r="Y194" s="232">
        <f>T194/O194</f>
        <v>6.3025210084033606E-3</v>
      </c>
      <c r="Z194" s="232" t="s">
        <v>55</v>
      </c>
      <c r="AA194" s="232">
        <v>60</v>
      </c>
      <c r="AB194" s="232" t="s">
        <v>56</v>
      </c>
      <c r="AC194" s="232">
        <v>6</v>
      </c>
      <c r="AD194" s="232" t="s">
        <v>805</v>
      </c>
      <c r="AE194" s="232" t="s">
        <v>609</v>
      </c>
      <c r="AF194" s="232" t="s">
        <v>58</v>
      </c>
      <c r="AG194" s="232" t="s">
        <v>58</v>
      </c>
      <c r="AH194" s="232" t="s">
        <v>59</v>
      </c>
      <c r="AI194" s="232" t="s">
        <v>60</v>
      </c>
      <c r="AJ194" s="232" t="s">
        <v>808</v>
      </c>
      <c r="AK194" s="232" t="s">
        <v>174</v>
      </c>
      <c r="AL194" s="232">
        <v>180</v>
      </c>
      <c r="AM194" s="232"/>
      <c r="AN194" s="232">
        <v>38</v>
      </c>
      <c r="AO194" s="232">
        <v>141</v>
      </c>
      <c r="AP194" s="232" t="s">
        <v>488</v>
      </c>
      <c r="AQ194" s="3" t="s">
        <v>489</v>
      </c>
    </row>
    <row r="195" spans="1:43" x14ac:dyDescent="0.25">
      <c r="A195" s="230" t="s">
        <v>903</v>
      </c>
      <c r="B195" s="232" t="s">
        <v>42</v>
      </c>
      <c r="C195" s="232" t="s">
        <v>69</v>
      </c>
      <c r="D195" s="232" t="s">
        <v>178</v>
      </c>
      <c r="E195" s="232" t="s">
        <v>287</v>
      </c>
      <c r="F195" s="233" t="s">
        <v>404</v>
      </c>
      <c r="G195" s="232" t="s">
        <v>73</v>
      </c>
      <c r="H195" s="232" t="s">
        <v>804</v>
      </c>
      <c r="I195" s="232" t="s">
        <v>49</v>
      </c>
      <c r="J195" s="232" t="s">
        <v>203</v>
      </c>
      <c r="K195" s="232">
        <v>21</v>
      </c>
      <c r="L195" s="232">
        <v>21</v>
      </c>
      <c r="M195" s="232"/>
      <c r="N195" s="232" t="s">
        <v>52</v>
      </c>
      <c r="O195" s="232">
        <v>82.2</v>
      </c>
      <c r="P195" s="232" t="s">
        <v>55</v>
      </c>
      <c r="Q195" s="232" t="s">
        <v>53</v>
      </c>
      <c r="R195" s="232">
        <v>82.2</v>
      </c>
      <c r="S195" s="232" t="s">
        <v>55</v>
      </c>
      <c r="T195" s="232">
        <v>0.31</v>
      </c>
      <c r="U195" s="232" t="s">
        <v>55</v>
      </c>
      <c r="V195" s="232" t="s">
        <v>420</v>
      </c>
      <c r="W195" s="232">
        <f>T195/2.01</f>
        <v>0.15422885572139305</v>
      </c>
      <c r="X195" s="232" t="s">
        <v>55</v>
      </c>
      <c r="Y195" s="232">
        <f>T195/O195</f>
        <v>3.7712895377128952E-3</v>
      </c>
      <c r="Z195" s="232" t="s">
        <v>55</v>
      </c>
      <c r="AA195" s="232">
        <v>60</v>
      </c>
      <c r="AB195" s="232" t="s">
        <v>56</v>
      </c>
      <c r="AC195" s="232">
        <v>6</v>
      </c>
      <c r="AD195" s="232" t="s">
        <v>805</v>
      </c>
      <c r="AE195" s="232" t="s">
        <v>609</v>
      </c>
      <c r="AF195" s="232" t="s">
        <v>58</v>
      </c>
      <c r="AG195" s="232" t="s">
        <v>58</v>
      </c>
      <c r="AH195" s="232" t="s">
        <v>59</v>
      </c>
      <c r="AI195" s="232" t="s">
        <v>60</v>
      </c>
      <c r="AJ195" s="232" t="s">
        <v>810</v>
      </c>
      <c r="AK195" s="232" t="s">
        <v>174</v>
      </c>
      <c r="AL195" s="232">
        <v>180</v>
      </c>
      <c r="AM195" s="232"/>
      <c r="AN195" s="232">
        <v>38</v>
      </c>
      <c r="AO195" s="232">
        <v>141</v>
      </c>
      <c r="AP195" s="232" t="s">
        <v>488</v>
      </c>
      <c r="AQ195" s="3" t="s">
        <v>489</v>
      </c>
    </row>
    <row r="196" spans="1:43" x14ac:dyDescent="0.25">
      <c r="A196" s="230" t="s">
        <v>903</v>
      </c>
      <c r="B196" s="232" t="s">
        <v>42</v>
      </c>
      <c r="C196" s="232" t="s">
        <v>69</v>
      </c>
      <c r="D196" s="232" t="s">
        <v>178</v>
      </c>
      <c r="E196" s="232" t="s">
        <v>287</v>
      </c>
      <c r="F196" s="233" t="s">
        <v>404</v>
      </c>
      <c r="G196" s="232" t="s">
        <v>73</v>
      </c>
      <c r="H196" s="232" t="s">
        <v>809</v>
      </c>
      <c r="I196" s="232" t="s">
        <v>49</v>
      </c>
      <c r="J196" s="232" t="s">
        <v>212</v>
      </c>
      <c r="K196" s="232">
        <v>19</v>
      </c>
      <c r="L196" s="232">
        <v>19</v>
      </c>
      <c r="M196" s="232"/>
      <c r="N196" s="232" t="s">
        <v>52</v>
      </c>
      <c r="O196" s="232">
        <v>117</v>
      </c>
      <c r="P196" s="232" t="s">
        <v>508</v>
      </c>
      <c r="Q196" s="232" t="s">
        <v>53</v>
      </c>
      <c r="R196" s="232">
        <v>117</v>
      </c>
      <c r="S196" s="232" t="s">
        <v>55</v>
      </c>
      <c r="T196" s="232">
        <v>0.31</v>
      </c>
      <c r="U196" s="232" t="s">
        <v>55</v>
      </c>
      <c r="V196" s="232" t="s">
        <v>420</v>
      </c>
      <c r="W196" s="232">
        <f>T196/2.01</f>
        <v>0.15422885572139305</v>
      </c>
      <c r="X196" s="232" t="s">
        <v>55</v>
      </c>
      <c r="Y196" s="232">
        <f>T196/O196</f>
        <v>2.6495726495726494E-3</v>
      </c>
      <c r="Z196" s="232" t="s">
        <v>55</v>
      </c>
      <c r="AA196" s="232">
        <v>60</v>
      </c>
      <c r="AB196" s="232" t="s">
        <v>56</v>
      </c>
      <c r="AC196" s="232">
        <v>6</v>
      </c>
      <c r="AD196" s="232" t="s">
        <v>805</v>
      </c>
      <c r="AE196" s="232" t="s">
        <v>609</v>
      </c>
      <c r="AF196" s="232" t="s">
        <v>58</v>
      </c>
      <c r="AG196" s="232" t="s">
        <v>58</v>
      </c>
      <c r="AH196" s="232" t="s">
        <v>59</v>
      </c>
      <c r="AI196" s="232" t="s">
        <v>60</v>
      </c>
      <c r="AJ196" s="232" t="s">
        <v>175</v>
      </c>
      <c r="AK196" s="232" t="s">
        <v>174</v>
      </c>
      <c r="AL196" s="232">
        <v>180</v>
      </c>
      <c r="AM196" s="232"/>
      <c r="AN196" s="232">
        <v>38</v>
      </c>
      <c r="AO196" s="232">
        <v>141</v>
      </c>
      <c r="AP196" s="232" t="s">
        <v>488</v>
      </c>
      <c r="AQ196" s="3" t="s">
        <v>489</v>
      </c>
    </row>
    <row r="197" spans="1:43" x14ac:dyDescent="0.25">
      <c r="A197" s="230" t="s">
        <v>903</v>
      </c>
      <c r="B197" s="232" t="s">
        <v>42</v>
      </c>
      <c r="C197" s="232" t="s">
        <v>69</v>
      </c>
      <c r="D197" s="232" t="s">
        <v>178</v>
      </c>
      <c r="E197" s="232" t="s">
        <v>287</v>
      </c>
      <c r="F197" s="233" t="s">
        <v>404</v>
      </c>
      <c r="G197" s="232" t="s">
        <v>73</v>
      </c>
      <c r="H197" s="232" t="s">
        <v>809</v>
      </c>
      <c r="I197" s="232" t="s">
        <v>49</v>
      </c>
      <c r="J197" s="232" t="s">
        <v>203</v>
      </c>
      <c r="K197" s="232">
        <v>25</v>
      </c>
      <c r="L197" s="232">
        <v>25</v>
      </c>
      <c r="M197" s="232"/>
      <c r="N197" s="232" t="s">
        <v>52</v>
      </c>
      <c r="O197" s="232">
        <v>68.5</v>
      </c>
      <c r="P197" s="232" t="s">
        <v>508</v>
      </c>
      <c r="Q197" s="232" t="s">
        <v>53</v>
      </c>
      <c r="R197" s="232">
        <v>68.5</v>
      </c>
      <c r="S197" s="232" t="s">
        <v>55</v>
      </c>
      <c r="T197" s="232">
        <v>0.42</v>
      </c>
      <c r="U197" s="232" t="s">
        <v>55</v>
      </c>
      <c r="V197" s="232" t="s">
        <v>420</v>
      </c>
      <c r="W197" s="232">
        <f>T197/2.01</f>
        <v>0.20895522388059704</v>
      </c>
      <c r="X197" s="232" t="s">
        <v>55</v>
      </c>
      <c r="Y197" s="232">
        <f>T197/O197</f>
        <v>6.1313868613138683E-3</v>
      </c>
      <c r="Z197" s="232" t="s">
        <v>55</v>
      </c>
      <c r="AA197" s="232">
        <v>60</v>
      </c>
      <c r="AB197" s="232" t="s">
        <v>56</v>
      </c>
      <c r="AC197" s="232">
        <v>6</v>
      </c>
      <c r="AD197" s="232" t="s">
        <v>805</v>
      </c>
      <c r="AE197" s="232" t="s">
        <v>609</v>
      </c>
      <c r="AF197" s="232" t="s">
        <v>58</v>
      </c>
      <c r="AG197" s="232" t="s">
        <v>58</v>
      </c>
      <c r="AH197" s="232" t="s">
        <v>59</v>
      </c>
      <c r="AI197" s="232" t="s">
        <v>60</v>
      </c>
      <c r="AJ197" s="232" t="s">
        <v>175</v>
      </c>
      <c r="AK197" s="232" t="s">
        <v>174</v>
      </c>
      <c r="AL197" s="232">
        <v>180</v>
      </c>
      <c r="AM197" s="232"/>
      <c r="AN197" s="232">
        <v>38</v>
      </c>
      <c r="AO197" s="232">
        <v>141</v>
      </c>
      <c r="AP197" s="232" t="s">
        <v>488</v>
      </c>
      <c r="AQ197" s="3" t="s">
        <v>489</v>
      </c>
    </row>
    <row r="198" spans="1:43" x14ac:dyDescent="0.25">
      <c r="A198" s="230" t="s">
        <v>903</v>
      </c>
      <c r="B198" s="232" t="s">
        <v>42</v>
      </c>
      <c r="C198" s="232" t="s">
        <v>69</v>
      </c>
      <c r="D198" s="232" t="s">
        <v>178</v>
      </c>
      <c r="E198" s="232" t="s">
        <v>287</v>
      </c>
      <c r="F198" s="233" t="s">
        <v>404</v>
      </c>
      <c r="G198" s="232" t="s">
        <v>73</v>
      </c>
      <c r="H198" s="232" t="s">
        <v>804</v>
      </c>
      <c r="I198" s="232" t="s">
        <v>49</v>
      </c>
      <c r="J198" s="232" t="s">
        <v>207</v>
      </c>
      <c r="K198" s="232">
        <v>15</v>
      </c>
      <c r="L198" s="232">
        <v>15</v>
      </c>
      <c r="M198" s="232"/>
      <c r="N198" s="232" t="s">
        <v>52</v>
      </c>
      <c r="O198" s="232">
        <v>334.5</v>
      </c>
      <c r="P198" s="232" t="s">
        <v>55</v>
      </c>
      <c r="Q198" s="232" t="s">
        <v>53</v>
      </c>
      <c r="R198" s="232">
        <v>334.5</v>
      </c>
      <c r="S198" s="232" t="s">
        <v>55</v>
      </c>
      <c r="T198" s="232">
        <v>0.42</v>
      </c>
      <c r="U198" s="232" t="s">
        <v>55</v>
      </c>
      <c r="V198" s="232" t="s">
        <v>420</v>
      </c>
      <c r="W198" s="232">
        <f>T198/2.01</f>
        <v>0.20895522388059704</v>
      </c>
      <c r="X198" s="232" t="s">
        <v>55</v>
      </c>
      <c r="Y198" s="232">
        <f>T198/O198</f>
        <v>1.2556053811659193E-3</v>
      </c>
      <c r="Z198" s="232" t="s">
        <v>55</v>
      </c>
      <c r="AA198" s="232">
        <v>60</v>
      </c>
      <c r="AB198" s="232" t="s">
        <v>56</v>
      </c>
      <c r="AC198" s="232">
        <v>6</v>
      </c>
      <c r="AD198" s="232" t="s">
        <v>805</v>
      </c>
      <c r="AE198" s="232" t="s">
        <v>609</v>
      </c>
      <c r="AF198" s="232" t="s">
        <v>58</v>
      </c>
      <c r="AG198" s="232" t="s">
        <v>58</v>
      </c>
      <c r="AH198" s="232" t="s">
        <v>59</v>
      </c>
      <c r="AI198" s="232" t="s">
        <v>60</v>
      </c>
      <c r="AJ198" s="232" t="s">
        <v>811</v>
      </c>
      <c r="AK198" s="232" t="s">
        <v>174</v>
      </c>
      <c r="AL198" s="232">
        <v>180</v>
      </c>
      <c r="AM198" s="232"/>
      <c r="AN198" s="232">
        <v>38</v>
      </c>
      <c r="AO198" s="232">
        <v>141</v>
      </c>
      <c r="AP198" s="232" t="s">
        <v>488</v>
      </c>
      <c r="AQ198" s="3" t="s">
        <v>489</v>
      </c>
    </row>
    <row r="199" spans="1:43" x14ac:dyDescent="0.25">
      <c r="A199" s="230" t="s">
        <v>903</v>
      </c>
      <c r="B199" s="232" t="s">
        <v>42</v>
      </c>
      <c r="C199" s="232" t="s">
        <v>69</v>
      </c>
      <c r="D199" s="232" t="s">
        <v>178</v>
      </c>
      <c r="E199" s="232" t="s">
        <v>287</v>
      </c>
      <c r="F199" s="233" t="s">
        <v>404</v>
      </c>
      <c r="G199" s="232" t="s">
        <v>73</v>
      </c>
      <c r="H199" s="232" t="s">
        <v>804</v>
      </c>
      <c r="I199" s="232" t="s">
        <v>49</v>
      </c>
      <c r="J199" s="232" t="s">
        <v>212</v>
      </c>
      <c r="K199" s="232">
        <v>16</v>
      </c>
      <c r="L199" s="232">
        <v>16</v>
      </c>
      <c r="M199" s="232"/>
      <c r="N199" s="232" t="s">
        <v>52</v>
      </c>
      <c r="O199" s="232">
        <v>132.5</v>
      </c>
      <c r="P199" s="232" t="s">
        <v>55</v>
      </c>
      <c r="Q199" s="232" t="s">
        <v>53</v>
      </c>
      <c r="R199" s="232">
        <v>132.5</v>
      </c>
      <c r="S199" s="232" t="s">
        <v>55</v>
      </c>
      <c r="T199" s="232">
        <v>0.47</v>
      </c>
      <c r="U199" s="232" t="s">
        <v>55</v>
      </c>
      <c r="V199" s="232" t="s">
        <v>420</v>
      </c>
      <c r="W199" s="232">
        <f>T199/2.01</f>
        <v>0.2338308457711443</v>
      </c>
      <c r="X199" s="232" t="s">
        <v>55</v>
      </c>
      <c r="Y199" s="232">
        <f>T199/O199</f>
        <v>3.5471698113207547E-3</v>
      </c>
      <c r="Z199" s="232" t="s">
        <v>55</v>
      </c>
      <c r="AA199" s="232">
        <v>60</v>
      </c>
      <c r="AB199" s="232" t="s">
        <v>56</v>
      </c>
      <c r="AC199" s="232">
        <v>6</v>
      </c>
      <c r="AD199" s="232" t="s">
        <v>805</v>
      </c>
      <c r="AE199" s="232" t="s">
        <v>609</v>
      </c>
      <c r="AF199" s="232" t="s">
        <v>58</v>
      </c>
      <c r="AG199" s="232" t="s">
        <v>58</v>
      </c>
      <c r="AH199" s="232" t="s">
        <v>59</v>
      </c>
      <c r="AI199" s="232" t="s">
        <v>60</v>
      </c>
      <c r="AJ199" s="232" t="s">
        <v>812</v>
      </c>
      <c r="AK199" s="232" t="s">
        <v>174</v>
      </c>
      <c r="AL199" s="232">
        <v>180</v>
      </c>
      <c r="AM199" s="232"/>
      <c r="AN199" s="232">
        <v>38</v>
      </c>
      <c r="AO199" s="232">
        <v>141</v>
      </c>
      <c r="AP199" s="232" t="s">
        <v>488</v>
      </c>
      <c r="AQ199" s="3" t="s">
        <v>489</v>
      </c>
    </row>
    <row r="200" spans="1:43" x14ac:dyDescent="0.25">
      <c r="A200" s="230" t="s">
        <v>903</v>
      </c>
      <c r="B200" s="232" t="s">
        <v>42</v>
      </c>
      <c r="C200" s="232" t="s">
        <v>69</v>
      </c>
      <c r="D200" s="232" t="s">
        <v>178</v>
      </c>
      <c r="E200" s="232" t="s">
        <v>287</v>
      </c>
      <c r="F200" s="233" t="s">
        <v>404</v>
      </c>
      <c r="G200" s="232" t="s">
        <v>73</v>
      </c>
      <c r="H200" s="232" t="s">
        <v>809</v>
      </c>
      <c r="I200" s="232" t="s">
        <v>49</v>
      </c>
      <c r="J200" s="232" t="s">
        <v>212</v>
      </c>
      <c r="K200" s="232">
        <v>15</v>
      </c>
      <c r="L200" s="232">
        <v>15</v>
      </c>
      <c r="M200" s="232"/>
      <c r="N200" s="232" t="s">
        <v>52</v>
      </c>
      <c r="O200" s="232">
        <v>301.7</v>
      </c>
      <c r="P200" s="232" t="s">
        <v>508</v>
      </c>
      <c r="Q200" s="232" t="s">
        <v>53</v>
      </c>
      <c r="R200" s="232">
        <v>301.7</v>
      </c>
      <c r="S200" s="232" t="s">
        <v>55</v>
      </c>
      <c r="T200" s="232">
        <v>0.51</v>
      </c>
      <c r="U200" s="232" t="s">
        <v>55</v>
      </c>
      <c r="V200" s="232" t="s">
        <v>420</v>
      </c>
      <c r="W200" s="232">
        <f>T200/2.01</f>
        <v>0.2537313432835821</v>
      </c>
      <c r="X200" s="232" t="s">
        <v>55</v>
      </c>
      <c r="Y200" s="232">
        <f>T200/O200</f>
        <v>1.6904209479615513E-3</v>
      </c>
      <c r="Z200" s="232" t="s">
        <v>55</v>
      </c>
      <c r="AA200" s="232">
        <v>60</v>
      </c>
      <c r="AB200" s="232" t="s">
        <v>56</v>
      </c>
      <c r="AC200" s="232">
        <v>6</v>
      </c>
      <c r="AD200" s="232" t="s">
        <v>805</v>
      </c>
      <c r="AE200" s="232" t="s">
        <v>609</v>
      </c>
      <c r="AF200" s="232" t="s">
        <v>58</v>
      </c>
      <c r="AG200" s="232" t="s">
        <v>58</v>
      </c>
      <c r="AH200" s="232" t="s">
        <v>59</v>
      </c>
      <c r="AI200" s="232" t="s">
        <v>60</v>
      </c>
      <c r="AJ200" s="232" t="s">
        <v>175</v>
      </c>
      <c r="AK200" s="232" t="s">
        <v>174</v>
      </c>
      <c r="AL200" s="232">
        <v>180</v>
      </c>
      <c r="AM200" s="232"/>
      <c r="AN200" s="232">
        <v>38</v>
      </c>
      <c r="AO200" s="232">
        <v>141</v>
      </c>
      <c r="AP200" s="232" t="s">
        <v>488</v>
      </c>
      <c r="AQ200" s="3" t="s">
        <v>489</v>
      </c>
    </row>
    <row r="201" spans="1:43" x14ac:dyDescent="0.25">
      <c r="A201" s="230" t="s">
        <v>903</v>
      </c>
      <c r="B201" s="232" t="s">
        <v>42</v>
      </c>
      <c r="C201" s="232" t="s">
        <v>69</v>
      </c>
      <c r="D201" s="232" t="s">
        <v>178</v>
      </c>
      <c r="E201" s="232" t="s">
        <v>287</v>
      </c>
      <c r="F201" s="233" t="s">
        <v>404</v>
      </c>
      <c r="G201" s="232" t="s">
        <v>73</v>
      </c>
      <c r="H201" s="232" t="s">
        <v>809</v>
      </c>
      <c r="I201" s="232" t="s">
        <v>49</v>
      </c>
      <c r="J201" s="232" t="s">
        <v>203</v>
      </c>
      <c r="K201" s="232">
        <v>21</v>
      </c>
      <c r="L201" s="232">
        <v>21</v>
      </c>
      <c r="M201" s="232"/>
      <c r="N201" s="232" t="s">
        <v>52</v>
      </c>
      <c r="O201" s="232">
        <v>107.8</v>
      </c>
      <c r="P201" s="232" t="s">
        <v>508</v>
      </c>
      <c r="Q201" s="232" t="s">
        <v>53</v>
      </c>
      <c r="R201" s="232">
        <v>107.8</v>
      </c>
      <c r="S201" s="232" t="s">
        <v>55</v>
      </c>
      <c r="T201" s="232">
        <v>0.52</v>
      </c>
      <c r="U201" s="232" t="s">
        <v>55</v>
      </c>
      <c r="V201" s="232" t="s">
        <v>420</v>
      </c>
      <c r="W201" s="232">
        <f>T201/2.01</f>
        <v>0.25870646766169159</v>
      </c>
      <c r="X201" s="232" t="s">
        <v>55</v>
      </c>
      <c r="Y201" s="232">
        <f>T201/O201</f>
        <v>4.8237476808905382E-3</v>
      </c>
      <c r="Z201" s="232" t="s">
        <v>55</v>
      </c>
      <c r="AA201" s="232">
        <v>60</v>
      </c>
      <c r="AB201" s="232" t="s">
        <v>56</v>
      </c>
      <c r="AC201" s="232">
        <v>6</v>
      </c>
      <c r="AD201" s="232" t="s">
        <v>805</v>
      </c>
      <c r="AE201" s="232" t="s">
        <v>609</v>
      </c>
      <c r="AF201" s="232" t="s">
        <v>58</v>
      </c>
      <c r="AG201" s="232" t="s">
        <v>58</v>
      </c>
      <c r="AH201" s="232" t="s">
        <v>59</v>
      </c>
      <c r="AI201" s="232" t="s">
        <v>60</v>
      </c>
      <c r="AJ201" s="232" t="s">
        <v>175</v>
      </c>
      <c r="AK201" s="232" t="s">
        <v>174</v>
      </c>
      <c r="AL201" s="232">
        <v>180</v>
      </c>
      <c r="AM201" s="232"/>
      <c r="AN201" s="232">
        <v>38</v>
      </c>
      <c r="AO201" s="232">
        <v>141</v>
      </c>
      <c r="AP201" s="232" t="s">
        <v>488</v>
      </c>
      <c r="AQ201" s="3" t="s">
        <v>489</v>
      </c>
    </row>
    <row r="202" spans="1:43" x14ac:dyDescent="0.25">
      <c r="A202" s="230" t="s">
        <v>903</v>
      </c>
      <c r="B202" s="232" t="s">
        <v>42</v>
      </c>
      <c r="C202" s="232" t="s">
        <v>69</v>
      </c>
      <c r="D202" s="232" t="s">
        <v>178</v>
      </c>
      <c r="E202" s="232" t="s">
        <v>287</v>
      </c>
      <c r="F202" s="233" t="s">
        <v>404</v>
      </c>
      <c r="G202" s="232" t="s">
        <v>73</v>
      </c>
      <c r="H202" s="232" t="s">
        <v>804</v>
      </c>
      <c r="I202" s="232" t="s">
        <v>49</v>
      </c>
      <c r="J202" s="232" t="s">
        <v>207</v>
      </c>
      <c r="K202" s="232">
        <v>16</v>
      </c>
      <c r="L202" s="232">
        <v>16</v>
      </c>
      <c r="M202" s="232"/>
      <c r="N202" s="232" t="s">
        <v>52</v>
      </c>
      <c r="O202" s="232">
        <v>208</v>
      </c>
      <c r="P202" s="232" t="s">
        <v>55</v>
      </c>
      <c r="Q202" s="232" t="s">
        <v>53</v>
      </c>
      <c r="R202" s="232">
        <v>208</v>
      </c>
      <c r="S202" s="232" t="s">
        <v>55</v>
      </c>
      <c r="T202" s="232">
        <v>0.55000000000000004</v>
      </c>
      <c r="U202" s="232" t="s">
        <v>55</v>
      </c>
      <c r="V202" s="232" t="s">
        <v>420</v>
      </c>
      <c r="W202" s="232">
        <f>T202/2.01</f>
        <v>0.27363184079601993</v>
      </c>
      <c r="X202" s="232" t="s">
        <v>55</v>
      </c>
      <c r="Y202" s="232">
        <f>T202/O202</f>
        <v>2.6442307692307694E-3</v>
      </c>
      <c r="Z202" s="232" t="s">
        <v>55</v>
      </c>
      <c r="AA202" s="232">
        <v>60</v>
      </c>
      <c r="AB202" s="232" t="s">
        <v>56</v>
      </c>
      <c r="AC202" s="232">
        <v>6</v>
      </c>
      <c r="AD202" s="232" t="s">
        <v>805</v>
      </c>
      <c r="AE202" s="232" t="s">
        <v>609</v>
      </c>
      <c r="AF202" s="232" t="s">
        <v>58</v>
      </c>
      <c r="AG202" s="232" t="s">
        <v>58</v>
      </c>
      <c r="AH202" s="232" t="s">
        <v>59</v>
      </c>
      <c r="AI202" s="232" t="s">
        <v>60</v>
      </c>
      <c r="AJ202" s="232" t="s">
        <v>813</v>
      </c>
      <c r="AK202" s="232" t="s">
        <v>174</v>
      </c>
      <c r="AL202" s="232">
        <v>180</v>
      </c>
      <c r="AM202" s="232"/>
      <c r="AN202" s="232">
        <v>38</v>
      </c>
      <c r="AO202" s="232">
        <v>141</v>
      </c>
      <c r="AP202" s="232" t="s">
        <v>488</v>
      </c>
      <c r="AQ202" s="3" t="s">
        <v>489</v>
      </c>
    </row>
    <row r="203" spans="1:43" x14ac:dyDescent="0.25">
      <c r="A203" s="230" t="s">
        <v>903</v>
      </c>
      <c r="B203" s="232" t="s">
        <v>42</v>
      </c>
      <c r="C203" s="232" t="s">
        <v>69</v>
      </c>
      <c r="D203" s="232" t="s">
        <v>178</v>
      </c>
      <c r="E203" s="232" t="s">
        <v>287</v>
      </c>
      <c r="F203" s="233" t="s">
        <v>404</v>
      </c>
      <c r="G203" s="232" t="s">
        <v>73</v>
      </c>
      <c r="H203" s="232" t="s">
        <v>809</v>
      </c>
      <c r="I203" s="232" t="s">
        <v>49</v>
      </c>
      <c r="J203" s="232" t="s">
        <v>212</v>
      </c>
      <c r="K203" s="232">
        <v>16</v>
      </c>
      <c r="L203" s="232">
        <v>16</v>
      </c>
      <c r="M203" s="232"/>
      <c r="N203" s="232" t="s">
        <v>52</v>
      </c>
      <c r="O203" s="232">
        <v>214</v>
      </c>
      <c r="P203" s="232" t="s">
        <v>508</v>
      </c>
      <c r="Q203" s="232" t="s">
        <v>53</v>
      </c>
      <c r="R203" s="232">
        <v>214</v>
      </c>
      <c r="S203" s="232" t="s">
        <v>55</v>
      </c>
      <c r="T203" s="232">
        <v>0.56999999999999995</v>
      </c>
      <c r="U203" s="232" t="s">
        <v>55</v>
      </c>
      <c r="V203" s="232" t="s">
        <v>420</v>
      </c>
      <c r="W203" s="232">
        <f>T203/2.01</f>
        <v>0.28358208955223879</v>
      </c>
      <c r="X203" s="232" t="s">
        <v>55</v>
      </c>
      <c r="Y203" s="232">
        <f>T203/O203</f>
        <v>2.6635514018691587E-3</v>
      </c>
      <c r="Z203" s="232" t="s">
        <v>55</v>
      </c>
      <c r="AA203" s="232">
        <v>60</v>
      </c>
      <c r="AB203" s="232" t="s">
        <v>56</v>
      </c>
      <c r="AC203" s="232">
        <v>6</v>
      </c>
      <c r="AD203" s="232" t="s">
        <v>805</v>
      </c>
      <c r="AE203" s="232" t="s">
        <v>609</v>
      </c>
      <c r="AF203" s="232" t="s">
        <v>58</v>
      </c>
      <c r="AG203" s="232" t="s">
        <v>58</v>
      </c>
      <c r="AH203" s="232" t="s">
        <v>59</v>
      </c>
      <c r="AI203" s="232" t="s">
        <v>60</v>
      </c>
      <c r="AJ203" s="232" t="s">
        <v>175</v>
      </c>
      <c r="AK203" s="232" t="s">
        <v>174</v>
      </c>
      <c r="AL203" s="232">
        <v>180</v>
      </c>
      <c r="AM203" s="232"/>
      <c r="AN203" s="232">
        <v>38</v>
      </c>
      <c r="AO203" s="232">
        <v>141</v>
      </c>
      <c r="AP203" s="232" t="s">
        <v>488</v>
      </c>
      <c r="AQ203" s="3" t="s">
        <v>489</v>
      </c>
    </row>
    <row r="204" spans="1:43" x14ac:dyDescent="0.25">
      <c r="A204" s="230" t="s">
        <v>903</v>
      </c>
      <c r="B204" s="232" t="s">
        <v>42</v>
      </c>
      <c r="C204" s="232" t="s">
        <v>69</v>
      </c>
      <c r="D204" s="232" t="s">
        <v>178</v>
      </c>
      <c r="E204" s="232" t="s">
        <v>287</v>
      </c>
      <c r="F204" s="233" t="s">
        <v>404</v>
      </c>
      <c r="G204" s="232" t="s">
        <v>73</v>
      </c>
      <c r="H204" s="232" t="s">
        <v>809</v>
      </c>
      <c r="I204" s="232" t="s">
        <v>49</v>
      </c>
      <c r="J204" s="232" t="s">
        <v>207</v>
      </c>
      <c r="K204" s="232">
        <v>15</v>
      </c>
      <c r="L204" s="232">
        <v>15</v>
      </c>
      <c r="M204" s="232"/>
      <c r="N204" s="232" t="s">
        <v>52</v>
      </c>
      <c r="O204" s="232">
        <v>337.7</v>
      </c>
      <c r="P204" s="232" t="s">
        <v>508</v>
      </c>
      <c r="Q204" s="232" t="s">
        <v>53</v>
      </c>
      <c r="R204" s="232">
        <v>337.7</v>
      </c>
      <c r="S204" s="232" t="s">
        <v>55</v>
      </c>
      <c r="T204" s="232">
        <v>0.61</v>
      </c>
      <c r="U204" s="232" t="s">
        <v>55</v>
      </c>
      <c r="V204" s="232" t="s">
        <v>420</v>
      </c>
      <c r="W204" s="232">
        <f>T204/2.01</f>
        <v>0.30348258706467662</v>
      </c>
      <c r="X204" s="232" t="s">
        <v>55</v>
      </c>
      <c r="Y204" s="232">
        <f>T204/O204</f>
        <v>1.8063369854900799E-3</v>
      </c>
      <c r="Z204" s="232" t="s">
        <v>55</v>
      </c>
      <c r="AA204" s="232">
        <v>60</v>
      </c>
      <c r="AB204" s="232" t="s">
        <v>56</v>
      </c>
      <c r="AC204" s="232">
        <v>6</v>
      </c>
      <c r="AD204" s="232" t="s">
        <v>805</v>
      </c>
      <c r="AE204" s="232" t="s">
        <v>609</v>
      </c>
      <c r="AF204" s="232" t="s">
        <v>58</v>
      </c>
      <c r="AG204" s="232" t="s">
        <v>58</v>
      </c>
      <c r="AH204" s="232" t="s">
        <v>59</v>
      </c>
      <c r="AI204" s="232" t="s">
        <v>60</v>
      </c>
      <c r="AJ204" s="232" t="s">
        <v>175</v>
      </c>
      <c r="AK204" s="232" t="s">
        <v>174</v>
      </c>
      <c r="AL204" s="232">
        <v>180</v>
      </c>
      <c r="AM204" s="232"/>
      <c r="AN204" s="232">
        <v>38</v>
      </c>
      <c r="AO204" s="232">
        <v>141</v>
      </c>
      <c r="AP204" s="232" t="s">
        <v>488</v>
      </c>
      <c r="AQ204" s="3" t="s">
        <v>489</v>
      </c>
    </row>
    <row r="205" spans="1:43" x14ac:dyDescent="0.25">
      <c r="A205" s="230" t="s">
        <v>903</v>
      </c>
      <c r="B205" s="232" t="s">
        <v>42</v>
      </c>
      <c r="C205" s="232" t="s">
        <v>69</v>
      </c>
      <c r="D205" s="232" t="s">
        <v>178</v>
      </c>
      <c r="E205" s="232" t="s">
        <v>287</v>
      </c>
      <c r="F205" s="233" t="s">
        <v>404</v>
      </c>
      <c r="G205" s="232" t="s">
        <v>73</v>
      </c>
      <c r="H205" s="232" t="s">
        <v>809</v>
      </c>
      <c r="I205" s="232" t="s">
        <v>49</v>
      </c>
      <c r="J205" s="232" t="s">
        <v>207</v>
      </c>
      <c r="K205" s="232">
        <v>16</v>
      </c>
      <c r="L205" s="232">
        <v>16</v>
      </c>
      <c r="M205" s="232"/>
      <c r="N205" s="232" t="s">
        <v>52</v>
      </c>
      <c r="O205" s="232">
        <v>666.5</v>
      </c>
      <c r="P205" s="232" t="s">
        <v>508</v>
      </c>
      <c r="Q205" s="232" t="s">
        <v>53</v>
      </c>
      <c r="R205" s="232">
        <v>666.5</v>
      </c>
      <c r="S205" s="232" t="s">
        <v>55</v>
      </c>
      <c r="T205" s="232">
        <v>1.29</v>
      </c>
      <c r="U205" s="232" t="s">
        <v>55</v>
      </c>
      <c r="V205" s="232" t="s">
        <v>420</v>
      </c>
      <c r="W205" s="232">
        <f>T205/2.01</f>
        <v>0.64179104477611948</v>
      </c>
      <c r="X205" s="232" t="s">
        <v>55</v>
      </c>
      <c r="Y205" s="232">
        <f>T205/O205</f>
        <v>1.9354838709677419E-3</v>
      </c>
      <c r="Z205" s="232" t="s">
        <v>55</v>
      </c>
      <c r="AA205" s="232">
        <v>60</v>
      </c>
      <c r="AB205" s="232" t="s">
        <v>56</v>
      </c>
      <c r="AC205" s="232">
        <v>6</v>
      </c>
      <c r="AD205" s="232" t="s">
        <v>805</v>
      </c>
      <c r="AE205" s="232" t="s">
        <v>609</v>
      </c>
      <c r="AF205" s="232" t="s">
        <v>58</v>
      </c>
      <c r="AG205" s="232" t="s">
        <v>58</v>
      </c>
      <c r="AH205" s="232" t="s">
        <v>59</v>
      </c>
      <c r="AI205" s="232" t="s">
        <v>60</v>
      </c>
      <c r="AJ205" s="232" t="s">
        <v>175</v>
      </c>
      <c r="AK205" s="232" t="s">
        <v>174</v>
      </c>
      <c r="AL205" s="232">
        <v>180</v>
      </c>
      <c r="AM205" s="232"/>
      <c r="AN205" s="232">
        <v>38</v>
      </c>
      <c r="AO205" s="232">
        <v>141</v>
      </c>
      <c r="AP205" s="232" t="s">
        <v>488</v>
      </c>
      <c r="AQ205" s="3" t="s">
        <v>489</v>
      </c>
    </row>
    <row r="206" spans="1:43" x14ac:dyDescent="0.25">
      <c r="A206" s="230" t="s">
        <v>903</v>
      </c>
      <c r="B206" s="232" t="s">
        <v>42</v>
      </c>
      <c r="C206" s="232" t="s">
        <v>69</v>
      </c>
      <c r="D206" s="232" t="s">
        <v>178</v>
      </c>
      <c r="E206" s="232" t="s">
        <v>204</v>
      </c>
      <c r="F206" s="233" t="s">
        <v>205</v>
      </c>
      <c r="G206" s="232" t="s">
        <v>73</v>
      </c>
      <c r="H206" s="232" t="s">
        <v>206</v>
      </c>
      <c r="I206" s="232" t="s">
        <v>49</v>
      </c>
      <c r="J206" s="232" t="s">
        <v>87</v>
      </c>
      <c r="K206" s="232">
        <v>10</v>
      </c>
      <c r="L206" s="232">
        <v>10</v>
      </c>
      <c r="M206" s="232"/>
      <c r="N206" s="232" t="s">
        <v>52</v>
      </c>
      <c r="O206" s="232">
        <v>15</v>
      </c>
      <c r="P206" s="232" t="s">
        <v>55</v>
      </c>
      <c r="Q206" s="230" t="s">
        <v>53</v>
      </c>
      <c r="R206" s="232">
        <v>15</v>
      </c>
      <c r="S206" s="232" t="s">
        <v>55</v>
      </c>
      <c r="T206" s="232">
        <v>20</v>
      </c>
      <c r="U206" s="232" t="s">
        <v>55</v>
      </c>
      <c r="V206" s="232" t="s">
        <v>54</v>
      </c>
      <c r="W206" s="232">
        <v>20</v>
      </c>
      <c r="X206" s="232" t="s">
        <v>55</v>
      </c>
      <c r="Y206" s="232">
        <f>W206/R206</f>
        <v>1.3333333333333333</v>
      </c>
      <c r="Z206" s="232" t="s">
        <v>55</v>
      </c>
      <c r="AA206" s="232">
        <v>30</v>
      </c>
      <c r="AB206" s="232" t="s">
        <v>56</v>
      </c>
      <c r="AC206" s="232">
        <v>6</v>
      </c>
      <c r="AD206" s="232" t="s">
        <v>814</v>
      </c>
      <c r="AE206" s="232" t="s">
        <v>609</v>
      </c>
      <c r="AF206" s="232" t="s">
        <v>58</v>
      </c>
      <c r="AG206" s="232" t="s">
        <v>58</v>
      </c>
      <c r="AH206" s="232" t="s">
        <v>59</v>
      </c>
      <c r="AI206" s="232" t="s">
        <v>58</v>
      </c>
      <c r="AJ206" s="232" t="s">
        <v>77</v>
      </c>
      <c r="AK206" s="232" t="s">
        <v>209</v>
      </c>
      <c r="AL206" s="232">
        <v>180</v>
      </c>
      <c r="AM206" s="232"/>
      <c r="AN206" s="232">
        <v>39</v>
      </c>
      <c r="AO206" s="232">
        <v>139</v>
      </c>
      <c r="AP206" s="241" t="s">
        <v>815</v>
      </c>
      <c r="AQ206" s="3" t="s">
        <v>491</v>
      </c>
    </row>
    <row r="207" spans="1:43" x14ac:dyDescent="0.25">
      <c r="A207" s="230" t="s">
        <v>903</v>
      </c>
      <c r="B207" s="232" t="s">
        <v>42</v>
      </c>
      <c r="C207" s="232" t="s">
        <v>69</v>
      </c>
      <c r="D207" s="232" t="s">
        <v>178</v>
      </c>
      <c r="E207" s="232" t="s">
        <v>204</v>
      </c>
      <c r="F207" s="233" t="s">
        <v>205</v>
      </c>
      <c r="G207" s="232" t="s">
        <v>73</v>
      </c>
      <c r="H207" s="232" t="s">
        <v>206</v>
      </c>
      <c r="I207" s="232" t="s">
        <v>49</v>
      </c>
      <c r="J207" s="232" t="s">
        <v>87</v>
      </c>
      <c r="K207" s="232">
        <v>10</v>
      </c>
      <c r="L207" s="232">
        <v>10</v>
      </c>
      <c r="M207" s="232"/>
      <c r="N207" s="232" t="s">
        <v>52</v>
      </c>
      <c r="O207" s="232">
        <v>12</v>
      </c>
      <c r="P207" s="232" t="s">
        <v>55</v>
      </c>
      <c r="Q207" s="232" t="s">
        <v>53</v>
      </c>
      <c r="R207" s="232">
        <v>12</v>
      </c>
      <c r="S207" s="232" t="s">
        <v>55</v>
      </c>
      <c r="T207" s="232">
        <v>25</v>
      </c>
      <c r="U207" s="232" t="s">
        <v>55</v>
      </c>
      <c r="V207" s="232" t="s">
        <v>54</v>
      </c>
      <c r="W207" s="232">
        <v>25</v>
      </c>
      <c r="X207" s="232" t="s">
        <v>55</v>
      </c>
      <c r="Y207" s="232">
        <f>W207/R207</f>
        <v>2.0833333333333335</v>
      </c>
      <c r="Z207" s="232" t="s">
        <v>55</v>
      </c>
      <c r="AA207" s="232">
        <v>30</v>
      </c>
      <c r="AB207" s="232" t="s">
        <v>56</v>
      </c>
      <c r="AC207" s="232">
        <v>6</v>
      </c>
      <c r="AD207" s="232" t="s">
        <v>814</v>
      </c>
      <c r="AE207" s="232" t="s">
        <v>609</v>
      </c>
      <c r="AF207" s="232" t="s">
        <v>58</v>
      </c>
      <c r="AG207" s="232" t="s">
        <v>58</v>
      </c>
      <c r="AH207" s="232" t="s">
        <v>59</v>
      </c>
      <c r="AI207" s="232" t="s">
        <v>58</v>
      </c>
      <c r="AJ207" s="232" t="s">
        <v>77</v>
      </c>
      <c r="AK207" s="232" t="s">
        <v>209</v>
      </c>
      <c r="AL207" s="232">
        <v>180</v>
      </c>
      <c r="AM207" s="232"/>
      <c r="AN207" s="232">
        <v>38</v>
      </c>
      <c r="AO207" s="232">
        <v>141</v>
      </c>
      <c r="AP207" s="241" t="s">
        <v>815</v>
      </c>
      <c r="AQ207" s="3" t="s">
        <v>491</v>
      </c>
    </row>
    <row r="208" spans="1:43" x14ac:dyDescent="0.25">
      <c r="A208" s="230" t="s">
        <v>903</v>
      </c>
      <c r="B208" s="232" t="s">
        <v>42</v>
      </c>
      <c r="C208" s="232" t="s">
        <v>69</v>
      </c>
      <c r="D208" s="232" t="s">
        <v>178</v>
      </c>
      <c r="E208" s="232" t="s">
        <v>204</v>
      </c>
      <c r="F208" s="233" t="s">
        <v>205</v>
      </c>
      <c r="G208" s="232" t="s">
        <v>73</v>
      </c>
      <c r="H208" s="232" t="s">
        <v>206</v>
      </c>
      <c r="I208" s="232" t="s">
        <v>49</v>
      </c>
      <c r="J208" s="232" t="s">
        <v>87</v>
      </c>
      <c r="K208" s="232">
        <v>10</v>
      </c>
      <c r="L208" s="232">
        <v>10</v>
      </c>
      <c r="M208" s="232"/>
      <c r="N208" s="232" t="s">
        <v>52</v>
      </c>
      <c r="O208" s="232">
        <v>14</v>
      </c>
      <c r="P208" s="232" t="s">
        <v>55</v>
      </c>
      <c r="Q208" s="232" t="s">
        <v>53</v>
      </c>
      <c r="R208" s="232">
        <v>14</v>
      </c>
      <c r="S208" s="232" t="s">
        <v>55</v>
      </c>
      <c r="T208" s="232">
        <v>30</v>
      </c>
      <c r="U208" s="232" t="s">
        <v>55</v>
      </c>
      <c r="V208" s="232" t="s">
        <v>54</v>
      </c>
      <c r="W208" s="232">
        <v>30</v>
      </c>
      <c r="X208" s="232" t="s">
        <v>55</v>
      </c>
      <c r="Y208" s="232">
        <f>W208/R208</f>
        <v>2.1428571428571428</v>
      </c>
      <c r="Z208" s="232" t="s">
        <v>55</v>
      </c>
      <c r="AA208" s="232">
        <v>30</v>
      </c>
      <c r="AB208" s="232" t="s">
        <v>56</v>
      </c>
      <c r="AC208" s="232">
        <v>6</v>
      </c>
      <c r="AD208" s="232" t="s">
        <v>814</v>
      </c>
      <c r="AE208" s="232" t="s">
        <v>609</v>
      </c>
      <c r="AF208" s="232" t="s">
        <v>58</v>
      </c>
      <c r="AG208" s="232" t="s">
        <v>58</v>
      </c>
      <c r="AH208" s="232" t="s">
        <v>59</v>
      </c>
      <c r="AI208" s="232" t="s">
        <v>58</v>
      </c>
      <c r="AJ208" s="232" t="s">
        <v>77</v>
      </c>
      <c r="AK208" s="232" t="s">
        <v>209</v>
      </c>
      <c r="AL208" s="232">
        <v>180</v>
      </c>
      <c r="AM208" s="232"/>
      <c r="AN208" s="232">
        <v>38</v>
      </c>
      <c r="AO208" s="232">
        <v>141</v>
      </c>
      <c r="AP208" s="241" t="s">
        <v>815</v>
      </c>
      <c r="AQ208" s="3" t="s">
        <v>491</v>
      </c>
    </row>
    <row r="209" spans="1:43" x14ac:dyDescent="0.25">
      <c r="A209" s="230" t="s">
        <v>903</v>
      </c>
      <c r="B209" s="232" t="s">
        <v>42</v>
      </c>
      <c r="C209" s="232" t="s">
        <v>69</v>
      </c>
      <c r="D209" s="232" t="s">
        <v>178</v>
      </c>
      <c r="E209" s="232" t="s">
        <v>204</v>
      </c>
      <c r="F209" s="233" t="s">
        <v>205</v>
      </c>
      <c r="G209" s="232" t="s">
        <v>73</v>
      </c>
      <c r="H209" s="232" t="s">
        <v>206</v>
      </c>
      <c r="I209" s="232" t="s">
        <v>49</v>
      </c>
      <c r="J209" s="232" t="s">
        <v>87</v>
      </c>
      <c r="K209" s="232">
        <v>10</v>
      </c>
      <c r="L209" s="232">
        <v>10</v>
      </c>
      <c r="M209" s="232"/>
      <c r="N209" s="232" t="s">
        <v>52</v>
      </c>
      <c r="O209" s="232">
        <v>15</v>
      </c>
      <c r="P209" s="232" t="s">
        <v>55</v>
      </c>
      <c r="Q209" s="232" t="s">
        <v>53</v>
      </c>
      <c r="R209" s="232">
        <v>15</v>
      </c>
      <c r="S209" s="232" t="s">
        <v>55</v>
      </c>
      <c r="T209" s="232">
        <v>40</v>
      </c>
      <c r="U209" s="232" t="s">
        <v>55</v>
      </c>
      <c r="V209" s="232" t="s">
        <v>54</v>
      </c>
      <c r="W209" s="232">
        <v>40</v>
      </c>
      <c r="X209" s="232" t="s">
        <v>55</v>
      </c>
      <c r="Y209" s="232">
        <f>W209/R209</f>
        <v>2.6666666666666665</v>
      </c>
      <c r="Z209" s="232" t="s">
        <v>55</v>
      </c>
      <c r="AA209" s="232">
        <v>30</v>
      </c>
      <c r="AB209" s="232" t="s">
        <v>56</v>
      </c>
      <c r="AC209" s="232">
        <v>6</v>
      </c>
      <c r="AD209" s="232" t="s">
        <v>816</v>
      </c>
      <c r="AE209" s="232" t="s">
        <v>609</v>
      </c>
      <c r="AF209" s="232" t="s">
        <v>58</v>
      </c>
      <c r="AG209" s="232" t="s">
        <v>58</v>
      </c>
      <c r="AH209" s="232" t="s">
        <v>59</v>
      </c>
      <c r="AI209" s="232" t="s">
        <v>58</v>
      </c>
      <c r="AJ209" s="232" t="s">
        <v>77</v>
      </c>
      <c r="AK209" s="232" t="s">
        <v>209</v>
      </c>
      <c r="AL209" s="232">
        <v>180</v>
      </c>
      <c r="AM209" s="232"/>
      <c r="AN209" s="232">
        <v>34</v>
      </c>
      <c r="AO209" s="232">
        <v>134</v>
      </c>
      <c r="AP209" s="241" t="s">
        <v>815</v>
      </c>
      <c r="AQ209" s="3" t="s">
        <v>491</v>
      </c>
    </row>
    <row r="210" spans="1:43" x14ac:dyDescent="0.25">
      <c r="A210" s="230" t="s">
        <v>903</v>
      </c>
      <c r="B210" s="232" t="s">
        <v>42</v>
      </c>
      <c r="C210" s="232" t="s">
        <v>69</v>
      </c>
      <c r="D210" s="232" t="s">
        <v>178</v>
      </c>
      <c r="E210" s="232" t="s">
        <v>204</v>
      </c>
      <c r="F210" s="233" t="s">
        <v>205</v>
      </c>
      <c r="G210" s="232" t="s">
        <v>73</v>
      </c>
      <c r="H210" s="232" t="s">
        <v>206</v>
      </c>
      <c r="I210" s="232" t="s">
        <v>49</v>
      </c>
      <c r="J210" s="232" t="s">
        <v>87</v>
      </c>
      <c r="K210" s="232">
        <v>10</v>
      </c>
      <c r="L210" s="232">
        <v>10</v>
      </c>
      <c r="M210" s="232"/>
      <c r="N210" s="232" t="s">
        <v>52</v>
      </c>
      <c r="O210" s="232">
        <v>40</v>
      </c>
      <c r="P210" s="232" t="s">
        <v>55</v>
      </c>
      <c r="Q210" s="232" t="s">
        <v>53</v>
      </c>
      <c r="R210" s="232">
        <v>40</v>
      </c>
      <c r="S210" s="232" t="s">
        <v>55</v>
      </c>
      <c r="T210" s="232">
        <v>55</v>
      </c>
      <c r="U210" s="232" t="s">
        <v>55</v>
      </c>
      <c r="V210" s="232" t="s">
        <v>54</v>
      </c>
      <c r="W210" s="232">
        <v>55</v>
      </c>
      <c r="X210" s="232" t="s">
        <v>55</v>
      </c>
      <c r="Y210" s="232">
        <f>W210/R210</f>
        <v>1.375</v>
      </c>
      <c r="Z210" s="232" t="s">
        <v>55</v>
      </c>
      <c r="AA210" s="232">
        <v>30</v>
      </c>
      <c r="AB210" s="232" t="s">
        <v>56</v>
      </c>
      <c r="AC210" s="232">
        <v>6</v>
      </c>
      <c r="AD210" s="232" t="s">
        <v>814</v>
      </c>
      <c r="AE210" s="232" t="s">
        <v>609</v>
      </c>
      <c r="AF210" s="232" t="s">
        <v>58</v>
      </c>
      <c r="AG210" s="232" t="s">
        <v>58</v>
      </c>
      <c r="AH210" s="232" t="s">
        <v>59</v>
      </c>
      <c r="AI210" s="232" t="s">
        <v>58</v>
      </c>
      <c r="AJ210" s="232" t="s">
        <v>77</v>
      </c>
      <c r="AK210" s="232" t="s">
        <v>209</v>
      </c>
      <c r="AL210" s="232">
        <v>180</v>
      </c>
      <c r="AM210" s="232"/>
      <c r="AN210" s="230">
        <v>34</v>
      </c>
      <c r="AO210" s="230">
        <v>134</v>
      </c>
      <c r="AP210" s="241" t="s">
        <v>815</v>
      </c>
      <c r="AQ210" s="3" t="s">
        <v>491</v>
      </c>
    </row>
    <row r="211" spans="1:43" x14ac:dyDescent="0.25">
      <c r="A211" s="230" t="s">
        <v>903</v>
      </c>
      <c r="B211" s="232" t="s">
        <v>42</v>
      </c>
      <c r="C211" s="232" t="s">
        <v>69</v>
      </c>
      <c r="D211" s="232" t="s">
        <v>178</v>
      </c>
      <c r="E211" s="232" t="s">
        <v>204</v>
      </c>
      <c r="F211" s="233" t="s">
        <v>205</v>
      </c>
      <c r="G211" s="232" t="s">
        <v>73</v>
      </c>
      <c r="H211" s="232" t="s">
        <v>206</v>
      </c>
      <c r="I211" s="232" t="s">
        <v>49</v>
      </c>
      <c r="J211" s="232" t="s">
        <v>87</v>
      </c>
      <c r="K211" s="232">
        <v>10</v>
      </c>
      <c r="L211" s="232">
        <v>10</v>
      </c>
      <c r="M211" s="232"/>
      <c r="N211" s="232" t="s">
        <v>52</v>
      </c>
      <c r="O211" s="232">
        <v>70</v>
      </c>
      <c r="P211" s="232" t="s">
        <v>55</v>
      </c>
      <c r="Q211" s="232" t="s">
        <v>53</v>
      </c>
      <c r="R211" s="232">
        <v>70</v>
      </c>
      <c r="S211" s="232" t="s">
        <v>55</v>
      </c>
      <c r="T211" s="232">
        <v>110</v>
      </c>
      <c r="U211" s="232" t="s">
        <v>55</v>
      </c>
      <c r="V211" s="232" t="s">
        <v>54</v>
      </c>
      <c r="W211" s="232">
        <v>110</v>
      </c>
      <c r="X211" s="232" t="s">
        <v>55</v>
      </c>
      <c r="Y211" s="232">
        <f>W211/R211</f>
        <v>1.5714285714285714</v>
      </c>
      <c r="Z211" s="232" t="s">
        <v>55</v>
      </c>
      <c r="AA211" s="232">
        <v>30</v>
      </c>
      <c r="AB211" s="232" t="s">
        <v>56</v>
      </c>
      <c r="AC211" s="232">
        <v>6</v>
      </c>
      <c r="AD211" s="232" t="s">
        <v>814</v>
      </c>
      <c r="AE211" s="232" t="s">
        <v>609</v>
      </c>
      <c r="AF211" s="232" t="s">
        <v>58</v>
      </c>
      <c r="AG211" s="232" t="s">
        <v>58</v>
      </c>
      <c r="AH211" s="232" t="s">
        <v>59</v>
      </c>
      <c r="AI211" s="232" t="s">
        <v>58</v>
      </c>
      <c r="AJ211" s="232" t="s">
        <v>77</v>
      </c>
      <c r="AK211" s="232" t="s">
        <v>209</v>
      </c>
      <c r="AL211" s="232">
        <v>180</v>
      </c>
      <c r="AM211" s="232"/>
      <c r="AN211" s="232">
        <v>33</v>
      </c>
      <c r="AO211" s="232">
        <v>130</v>
      </c>
      <c r="AP211" s="241" t="s">
        <v>815</v>
      </c>
      <c r="AQ211" s="3" t="s">
        <v>491</v>
      </c>
    </row>
    <row r="212" spans="1:43" x14ac:dyDescent="0.25">
      <c r="A212" s="230" t="s">
        <v>903</v>
      </c>
      <c r="B212" s="232" t="s">
        <v>42</v>
      </c>
      <c r="C212" s="232" t="s">
        <v>69</v>
      </c>
      <c r="D212" s="232" t="s">
        <v>178</v>
      </c>
      <c r="E212" s="232" t="s">
        <v>204</v>
      </c>
      <c r="F212" s="233" t="s">
        <v>205</v>
      </c>
      <c r="G212" s="232" t="s">
        <v>73</v>
      </c>
      <c r="H212" s="232" t="s">
        <v>206</v>
      </c>
      <c r="I212" s="232" t="s">
        <v>49</v>
      </c>
      <c r="J212" s="232" t="s">
        <v>87</v>
      </c>
      <c r="K212" s="232">
        <v>10</v>
      </c>
      <c r="L212" s="232">
        <v>10</v>
      </c>
      <c r="M212" s="232"/>
      <c r="N212" s="232" t="s">
        <v>52</v>
      </c>
      <c r="O212" s="232">
        <v>50</v>
      </c>
      <c r="P212" s="232" t="s">
        <v>55</v>
      </c>
      <c r="Q212" s="232" t="s">
        <v>53</v>
      </c>
      <c r="R212" s="232">
        <v>50</v>
      </c>
      <c r="S212" s="232" t="s">
        <v>55</v>
      </c>
      <c r="T212" s="232">
        <v>125</v>
      </c>
      <c r="U212" s="232" t="s">
        <v>55</v>
      </c>
      <c r="V212" s="232" t="s">
        <v>54</v>
      </c>
      <c r="W212" s="232">
        <v>125</v>
      </c>
      <c r="X212" s="232" t="s">
        <v>55</v>
      </c>
      <c r="Y212" s="232">
        <f>W212/R212</f>
        <v>2.5</v>
      </c>
      <c r="Z212" s="232" t="s">
        <v>55</v>
      </c>
      <c r="AA212" s="232">
        <v>30</v>
      </c>
      <c r="AB212" s="232" t="s">
        <v>56</v>
      </c>
      <c r="AC212" s="232">
        <v>6</v>
      </c>
      <c r="AD212" s="232" t="s">
        <v>814</v>
      </c>
      <c r="AE212" s="232" t="s">
        <v>609</v>
      </c>
      <c r="AF212" s="232" t="s">
        <v>58</v>
      </c>
      <c r="AG212" s="232" t="s">
        <v>58</v>
      </c>
      <c r="AH212" s="232" t="s">
        <v>59</v>
      </c>
      <c r="AI212" s="232" t="s">
        <v>58</v>
      </c>
      <c r="AJ212" s="232" t="s">
        <v>77</v>
      </c>
      <c r="AK212" s="232" t="s">
        <v>209</v>
      </c>
      <c r="AL212" s="232">
        <v>180</v>
      </c>
      <c r="AM212" s="232"/>
      <c r="AN212" s="232">
        <v>34</v>
      </c>
      <c r="AO212" s="232">
        <v>134</v>
      </c>
      <c r="AP212" s="241" t="s">
        <v>815</v>
      </c>
      <c r="AQ212" s="3" t="s">
        <v>491</v>
      </c>
    </row>
    <row r="213" spans="1:43" x14ac:dyDescent="0.25">
      <c r="A213" s="230" t="s">
        <v>903</v>
      </c>
      <c r="B213" s="232" t="s">
        <v>42</v>
      </c>
      <c r="C213" s="232" t="s">
        <v>69</v>
      </c>
      <c r="D213" s="232" t="s">
        <v>178</v>
      </c>
      <c r="E213" s="232" t="s">
        <v>204</v>
      </c>
      <c r="F213" s="233" t="s">
        <v>205</v>
      </c>
      <c r="G213" s="232" t="s">
        <v>73</v>
      </c>
      <c r="H213" s="232" t="s">
        <v>206</v>
      </c>
      <c r="I213" s="232" t="s">
        <v>49</v>
      </c>
      <c r="J213" s="232" t="s">
        <v>87</v>
      </c>
      <c r="K213" s="232">
        <v>10</v>
      </c>
      <c r="L213" s="232">
        <v>10</v>
      </c>
      <c r="M213" s="232"/>
      <c r="N213" s="232" t="s">
        <v>52</v>
      </c>
      <c r="O213" s="232">
        <v>172</v>
      </c>
      <c r="P213" s="232" t="s">
        <v>55</v>
      </c>
      <c r="Q213" s="232" t="s">
        <v>53</v>
      </c>
      <c r="R213" s="232">
        <f>O213</f>
        <v>172</v>
      </c>
      <c r="S213" s="232" t="str">
        <f>P213</f>
        <v>NA</v>
      </c>
      <c r="T213" s="232">
        <v>350</v>
      </c>
      <c r="U213" s="232" t="s">
        <v>55</v>
      </c>
      <c r="V213" s="232" t="s">
        <v>54</v>
      </c>
      <c r="W213" s="232">
        <f>T213</f>
        <v>350</v>
      </c>
      <c r="X213" s="232" t="str">
        <f>U213</f>
        <v>NA</v>
      </c>
      <c r="Y213" s="232">
        <f>W213/R213</f>
        <v>2.0348837209302326</v>
      </c>
      <c r="Z213" s="232" t="s">
        <v>55</v>
      </c>
      <c r="AA213" s="232">
        <v>30</v>
      </c>
      <c r="AB213" s="232" t="s">
        <v>56</v>
      </c>
      <c r="AC213" s="232">
        <v>6</v>
      </c>
      <c r="AD213" s="232" t="s">
        <v>814</v>
      </c>
      <c r="AE213" s="232" t="s">
        <v>609</v>
      </c>
      <c r="AF213" s="232" t="s">
        <v>58</v>
      </c>
      <c r="AG213" s="232" t="s">
        <v>58</v>
      </c>
      <c r="AH213" s="232" t="s">
        <v>59</v>
      </c>
      <c r="AI213" s="232" t="s">
        <v>58</v>
      </c>
      <c r="AJ213" s="232" t="s">
        <v>77</v>
      </c>
      <c r="AK213" s="232" t="s">
        <v>209</v>
      </c>
      <c r="AL213" s="232">
        <v>180</v>
      </c>
      <c r="AM213" s="232"/>
      <c r="AN213" s="232">
        <v>34</v>
      </c>
      <c r="AO213" s="232">
        <v>134</v>
      </c>
      <c r="AP213" s="234" t="s">
        <v>490</v>
      </c>
      <c r="AQ213" s="3" t="s">
        <v>491</v>
      </c>
    </row>
    <row r="214" spans="1:43" x14ac:dyDescent="0.25">
      <c r="A214" s="230" t="s">
        <v>903</v>
      </c>
      <c r="B214" s="232" t="s">
        <v>42</v>
      </c>
      <c r="C214" s="232" t="s">
        <v>157</v>
      </c>
      <c r="D214" s="232" t="s">
        <v>158</v>
      </c>
      <c r="E214" s="232" t="s">
        <v>492</v>
      </c>
      <c r="F214" s="233" t="s">
        <v>493</v>
      </c>
      <c r="G214" s="232" t="s">
        <v>97</v>
      </c>
      <c r="H214" s="232" t="s">
        <v>181</v>
      </c>
      <c r="I214" s="232" t="s">
        <v>182</v>
      </c>
      <c r="J214" s="232" t="s">
        <v>182</v>
      </c>
      <c r="K214" s="232">
        <v>23</v>
      </c>
      <c r="L214" s="232">
        <v>23</v>
      </c>
      <c r="M214" s="232"/>
      <c r="N214" s="232" t="s">
        <v>52</v>
      </c>
      <c r="O214" s="232">
        <v>219</v>
      </c>
      <c r="P214" s="232">
        <v>204.82</v>
      </c>
      <c r="Q214" s="232" t="s">
        <v>53</v>
      </c>
      <c r="R214" s="232">
        <f>O214</f>
        <v>219</v>
      </c>
      <c r="S214" s="232">
        <f>P214</f>
        <v>204.82</v>
      </c>
      <c r="T214" s="232">
        <v>272</v>
      </c>
      <c r="U214" s="232">
        <v>239.12</v>
      </c>
      <c r="V214" s="232" t="s">
        <v>54</v>
      </c>
      <c r="W214" s="232">
        <f>T214</f>
        <v>272</v>
      </c>
      <c r="X214" s="232">
        <f>U214</f>
        <v>239.12</v>
      </c>
      <c r="Y214" s="232">
        <f>W214/R214</f>
        <v>1.2420091324200913</v>
      </c>
      <c r="Z214" s="232" t="s">
        <v>55</v>
      </c>
      <c r="AA214" s="232">
        <v>50</v>
      </c>
      <c r="AB214" s="232" t="s">
        <v>56</v>
      </c>
      <c r="AC214" s="232">
        <v>6</v>
      </c>
      <c r="AD214" s="232" t="s">
        <v>817</v>
      </c>
      <c r="AE214" s="232" t="s">
        <v>609</v>
      </c>
      <c r="AF214" s="232" t="s">
        <v>58</v>
      </c>
      <c r="AG214" s="232" t="s">
        <v>58</v>
      </c>
      <c r="AH214" s="232" t="s">
        <v>59</v>
      </c>
      <c r="AI214" s="232" t="s">
        <v>60</v>
      </c>
      <c r="AJ214" s="232" t="s">
        <v>494</v>
      </c>
      <c r="AK214" s="232" t="s">
        <v>174</v>
      </c>
      <c r="AL214" s="232">
        <v>90</v>
      </c>
      <c r="AM214" s="232"/>
      <c r="AN214" s="232">
        <v>26</v>
      </c>
      <c r="AO214" s="232">
        <v>127</v>
      </c>
      <c r="AP214" s="234" t="s">
        <v>495</v>
      </c>
      <c r="AQ214" s="3" t="s">
        <v>496</v>
      </c>
    </row>
    <row r="215" spans="1:43" x14ac:dyDescent="0.25">
      <c r="A215" s="230" t="s">
        <v>903</v>
      </c>
      <c r="B215" s="232" t="s">
        <v>42</v>
      </c>
      <c r="C215" s="232" t="s">
        <v>157</v>
      </c>
      <c r="D215" s="232" t="s">
        <v>158</v>
      </c>
      <c r="E215" s="232" t="s">
        <v>492</v>
      </c>
      <c r="F215" s="233" t="s">
        <v>493</v>
      </c>
      <c r="G215" s="232" t="s">
        <v>97</v>
      </c>
      <c r="H215" s="232" t="s">
        <v>181</v>
      </c>
      <c r="I215" s="232" t="s">
        <v>182</v>
      </c>
      <c r="J215" s="232" t="s">
        <v>182</v>
      </c>
      <c r="K215" s="232">
        <v>23</v>
      </c>
      <c r="L215" s="232">
        <v>23</v>
      </c>
      <c r="M215" s="232"/>
      <c r="N215" s="232" t="s">
        <v>52</v>
      </c>
      <c r="O215" s="232">
        <v>228</v>
      </c>
      <c r="P215" s="232">
        <v>188.16</v>
      </c>
      <c r="Q215" s="232" t="s">
        <v>53</v>
      </c>
      <c r="R215" s="232">
        <f>O215</f>
        <v>228</v>
      </c>
      <c r="S215" s="232">
        <f>P215</f>
        <v>188.16</v>
      </c>
      <c r="T215" s="232">
        <v>305</v>
      </c>
      <c r="U215" s="232">
        <v>236.18</v>
      </c>
      <c r="V215" s="232" t="s">
        <v>54</v>
      </c>
      <c r="W215" s="232">
        <f>T215</f>
        <v>305</v>
      </c>
      <c r="X215" s="232">
        <f>U215</f>
        <v>236.18</v>
      </c>
      <c r="Y215" s="232">
        <f>W215/R215</f>
        <v>1.3377192982456141</v>
      </c>
      <c r="Z215" s="232" t="s">
        <v>55</v>
      </c>
      <c r="AA215" s="232">
        <v>50</v>
      </c>
      <c r="AB215" s="232" t="s">
        <v>56</v>
      </c>
      <c r="AC215" s="232">
        <v>6</v>
      </c>
      <c r="AD215" s="232" t="s">
        <v>817</v>
      </c>
      <c r="AE215" s="232" t="s">
        <v>609</v>
      </c>
      <c r="AF215" s="232" t="s">
        <v>58</v>
      </c>
      <c r="AG215" s="232" t="s">
        <v>58</v>
      </c>
      <c r="AH215" s="232" t="s">
        <v>59</v>
      </c>
      <c r="AI215" s="232" t="s">
        <v>60</v>
      </c>
      <c r="AJ215" s="232" t="s">
        <v>494</v>
      </c>
      <c r="AK215" s="232" t="s">
        <v>174</v>
      </c>
      <c r="AL215" s="232">
        <v>90</v>
      </c>
      <c r="AM215" s="232"/>
      <c r="AN215" s="232">
        <v>26</v>
      </c>
      <c r="AO215" s="232">
        <v>127</v>
      </c>
      <c r="AP215" s="234" t="s">
        <v>495</v>
      </c>
      <c r="AQ215" s="3" t="s">
        <v>496</v>
      </c>
    </row>
    <row r="216" spans="1:43" x14ac:dyDescent="0.25">
      <c r="A216" s="230" t="s">
        <v>903</v>
      </c>
      <c r="B216" s="232" t="s">
        <v>42</v>
      </c>
      <c r="C216" s="232" t="s">
        <v>157</v>
      </c>
      <c r="D216" s="232" t="s">
        <v>158</v>
      </c>
      <c r="E216" s="232" t="s">
        <v>492</v>
      </c>
      <c r="F216" s="233" t="s">
        <v>493</v>
      </c>
      <c r="G216" s="232" t="s">
        <v>97</v>
      </c>
      <c r="H216" s="232" t="s">
        <v>181</v>
      </c>
      <c r="I216" s="232" t="s">
        <v>182</v>
      </c>
      <c r="J216" s="232" t="s">
        <v>182</v>
      </c>
      <c r="K216" s="232">
        <v>23</v>
      </c>
      <c r="L216" s="232">
        <v>23</v>
      </c>
      <c r="M216" s="232"/>
      <c r="N216" s="232" t="s">
        <v>52</v>
      </c>
      <c r="O216" s="232">
        <v>197</v>
      </c>
      <c r="P216" s="232">
        <v>164.64</v>
      </c>
      <c r="Q216" s="232" t="s">
        <v>53</v>
      </c>
      <c r="R216" s="232">
        <f>O216</f>
        <v>197</v>
      </c>
      <c r="S216" s="232">
        <f>P216</f>
        <v>164.64</v>
      </c>
      <c r="T216" s="232">
        <v>356</v>
      </c>
      <c r="U216" s="232">
        <v>273.42</v>
      </c>
      <c r="V216" s="232" t="s">
        <v>54</v>
      </c>
      <c r="W216" s="232">
        <f>T216</f>
        <v>356</v>
      </c>
      <c r="X216" s="232">
        <f>U216</f>
        <v>273.42</v>
      </c>
      <c r="Y216" s="232">
        <f>W216/R216</f>
        <v>1.8071065989847717</v>
      </c>
      <c r="Z216" s="232" t="s">
        <v>55</v>
      </c>
      <c r="AA216" s="232">
        <v>50</v>
      </c>
      <c r="AB216" s="232" t="s">
        <v>56</v>
      </c>
      <c r="AC216" s="232">
        <v>6</v>
      </c>
      <c r="AD216" s="232" t="s">
        <v>817</v>
      </c>
      <c r="AE216" s="232" t="s">
        <v>609</v>
      </c>
      <c r="AF216" s="232" t="s">
        <v>58</v>
      </c>
      <c r="AG216" s="232" t="s">
        <v>58</v>
      </c>
      <c r="AH216" s="232" t="s">
        <v>59</v>
      </c>
      <c r="AI216" s="232" t="s">
        <v>60</v>
      </c>
      <c r="AJ216" s="232" t="s">
        <v>494</v>
      </c>
      <c r="AK216" s="232" t="s">
        <v>174</v>
      </c>
      <c r="AL216" s="232">
        <v>90</v>
      </c>
      <c r="AM216" s="232"/>
      <c r="AN216" s="232">
        <v>24</v>
      </c>
      <c r="AO216" s="232">
        <v>125</v>
      </c>
      <c r="AP216" s="234" t="s">
        <v>495</v>
      </c>
      <c r="AQ216" s="3" t="s">
        <v>496</v>
      </c>
    </row>
    <row r="217" spans="1:43" x14ac:dyDescent="0.25">
      <c r="A217" s="230" t="s">
        <v>903</v>
      </c>
      <c r="B217" s="232" t="s">
        <v>42</v>
      </c>
      <c r="C217" s="232" t="s">
        <v>157</v>
      </c>
      <c r="D217" s="232" t="s">
        <v>158</v>
      </c>
      <c r="E217" s="232" t="s">
        <v>492</v>
      </c>
      <c r="F217" s="233" t="s">
        <v>493</v>
      </c>
      <c r="G217" s="232" t="s">
        <v>97</v>
      </c>
      <c r="H217" s="232" t="s">
        <v>181</v>
      </c>
      <c r="I217" s="232" t="s">
        <v>182</v>
      </c>
      <c r="J217" s="232" t="s">
        <v>182</v>
      </c>
      <c r="K217" s="232">
        <v>23</v>
      </c>
      <c r="L217" s="232">
        <v>23</v>
      </c>
      <c r="M217" s="232"/>
      <c r="N217" s="232" t="s">
        <v>52</v>
      </c>
      <c r="O217" s="232">
        <v>191</v>
      </c>
      <c r="P217" s="232">
        <v>174.44</v>
      </c>
      <c r="Q217" s="232" t="s">
        <v>53</v>
      </c>
      <c r="R217" s="232">
        <f>O217</f>
        <v>191</v>
      </c>
      <c r="S217" s="232">
        <f>P217</f>
        <v>174.44</v>
      </c>
      <c r="T217" s="232">
        <v>428</v>
      </c>
      <c r="U217" s="232">
        <v>361.62</v>
      </c>
      <c r="V217" s="232" t="s">
        <v>54</v>
      </c>
      <c r="W217" s="232">
        <f>T217</f>
        <v>428</v>
      </c>
      <c r="X217" s="232">
        <f>U217</f>
        <v>361.62</v>
      </c>
      <c r="Y217" s="232">
        <f>W217/R217</f>
        <v>2.2408376963350785</v>
      </c>
      <c r="Z217" s="232" t="s">
        <v>55</v>
      </c>
      <c r="AA217" s="232">
        <v>50</v>
      </c>
      <c r="AB217" s="232" t="s">
        <v>56</v>
      </c>
      <c r="AC217" s="232">
        <v>6</v>
      </c>
      <c r="AD217" s="232" t="s">
        <v>817</v>
      </c>
      <c r="AE217" s="232" t="s">
        <v>609</v>
      </c>
      <c r="AF217" s="232" t="s">
        <v>58</v>
      </c>
      <c r="AG217" s="232" t="s">
        <v>58</v>
      </c>
      <c r="AH217" s="232" t="s">
        <v>59</v>
      </c>
      <c r="AI217" s="232" t="s">
        <v>60</v>
      </c>
      <c r="AJ217" s="232" t="s">
        <v>494</v>
      </c>
      <c r="AK217" s="232" t="s">
        <v>174</v>
      </c>
      <c r="AL217" s="232">
        <v>90</v>
      </c>
      <c r="AM217" s="232"/>
      <c r="AN217" s="232">
        <v>26</v>
      </c>
      <c r="AO217" s="232">
        <v>127</v>
      </c>
      <c r="AP217" s="234" t="s">
        <v>495</v>
      </c>
      <c r="AQ217" s="3" t="s">
        <v>496</v>
      </c>
    </row>
    <row r="218" spans="1:43" x14ac:dyDescent="0.25">
      <c r="A218" s="230" t="s">
        <v>903</v>
      </c>
      <c r="B218" s="232" t="s">
        <v>42</v>
      </c>
      <c r="C218" s="232" t="s">
        <v>119</v>
      </c>
      <c r="D218" s="232" t="s">
        <v>225</v>
      </c>
      <c r="E218" s="232" t="s">
        <v>226</v>
      </c>
      <c r="F218" s="233" t="s">
        <v>818</v>
      </c>
      <c r="G218" s="232" t="s">
        <v>73</v>
      </c>
      <c r="H218" s="232" t="s">
        <v>683</v>
      </c>
      <c r="I218" s="232" t="s">
        <v>68</v>
      </c>
      <c r="J218" s="232" t="s">
        <v>203</v>
      </c>
      <c r="K218" s="232">
        <v>30</v>
      </c>
      <c r="L218" s="232">
        <v>30</v>
      </c>
      <c r="M218" s="232"/>
      <c r="N218" s="232" t="s">
        <v>52</v>
      </c>
      <c r="O218" s="232">
        <v>4.8099999999999996</v>
      </c>
      <c r="P218" s="232">
        <v>1.08</v>
      </c>
      <c r="Q218" s="232" t="s">
        <v>53</v>
      </c>
      <c r="R218" s="232">
        <f>O218</f>
        <v>4.8099999999999996</v>
      </c>
      <c r="S218" s="232">
        <f>P218</f>
        <v>1.08</v>
      </c>
      <c r="T218" s="232">
        <v>13.02</v>
      </c>
      <c r="U218" s="232">
        <v>1.64</v>
      </c>
      <c r="V218" s="232" t="s">
        <v>54</v>
      </c>
      <c r="W218" s="232">
        <f>T218</f>
        <v>13.02</v>
      </c>
      <c r="X218" s="232">
        <f>U218</f>
        <v>1.64</v>
      </c>
      <c r="Y218" s="232">
        <f>W218/R218</f>
        <v>2.7068607068607071</v>
      </c>
      <c r="Z218" s="232" t="s">
        <v>55</v>
      </c>
      <c r="AA218" s="232">
        <v>22</v>
      </c>
      <c r="AB218" s="232" t="s">
        <v>56</v>
      </c>
      <c r="AC218" s="232">
        <v>4</v>
      </c>
      <c r="AD218" s="232" t="s">
        <v>819</v>
      </c>
      <c r="AE218" s="232" t="s">
        <v>609</v>
      </c>
      <c r="AF218" s="232" t="s">
        <v>58</v>
      </c>
      <c r="AG218" s="232" t="s">
        <v>58</v>
      </c>
      <c r="AH218" s="232" t="s">
        <v>59</v>
      </c>
      <c r="AI218" s="232" t="s">
        <v>60</v>
      </c>
      <c r="AJ218" s="232" t="s">
        <v>175</v>
      </c>
      <c r="AK218" s="232" t="s">
        <v>174</v>
      </c>
      <c r="AL218" s="232">
        <v>300</v>
      </c>
      <c r="AM218" s="232"/>
      <c r="AN218" s="232">
        <v>-18</v>
      </c>
      <c r="AO218" s="232">
        <v>146</v>
      </c>
      <c r="AP218" s="232" t="s">
        <v>820</v>
      </c>
      <c r="AQ218" s="3" t="s">
        <v>821</v>
      </c>
    </row>
    <row r="219" spans="1:43" x14ac:dyDescent="0.25">
      <c r="A219" s="230" t="s">
        <v>903</v>
      </c>
      <c r="B219" s="232" t="s">
        <v>42</v>
      </c>
      <c r="C219" s="232" t="s">
        <v>69</v>
      </c>
      <c r="D219" s="232" t="s">
        <v>178</v>
      </c>
      <c r="E219" s="232" t="s">
        <v>696</v>
      </c>
      <c r="F219" s="233" t="s">
        <v>830</v>
      </c>
      <c r="G219" s="232" t="s">
        <v>73</v>
      </c>
      <c r="H219" s="232" t="s">
        <v>206</v>
      </c>
      <c r="I219" s="232" t="s">
        <v>49</v>
      </c>
      <c r="J219" s="232" t="s">
        <v>826</v>
      </c>
      <c r="K219" s="232">
        <v>11</v>
      </c>
      <c r="L219" s="232">
        <v>11</v>
      </c>
      <c r="M219" s="232"/>
      <c r="N219" s="232" t="s">
        <v>52</v>
      </c>
      <c r="O219" s="232">
        <v>23.5</v>
      </c>
      <c r="P219" s="232">
        <v>5.05</v>
      </c>
      <c r="Q219" s="232" t="s">
        <v>53</v>
      </c>
      <c r="R219" s="232">
        <f>O219</f>
        <v>23.5</v>
      </c>
      <c r="S219" s="232">
        <f>P219</f>
        <v>5.05</v>
      </c>
      <c r="T219" s="232">
        <v>17</v>
      </c>
      <c r="U219" s="232" t="s">
        <v>55</v>
      </c>
      <c r="V219" s="232" t="s">
        <v>54</v>
      </c>
      <c r="W219" s="232">
        <f>T219</f>
        <v>17</v>
      </c>
      <c r="X219" s="232" t="str">
        <f>U219</f>
        <v>NA</v>
      </c>
      <c r="Y219" s="232">
        <f>W219/R219</f>
        <v>0.72340425531914898</v>
      </c>
      <c r="Z219" s="232" t="s">
        <v>55</v>
      </c>
      <c r="AA219" s="232">
        <v>240</v>
      </c>
      <c r="AB219" s="232" t="s">
        <v>56</v>
      </c>
      <c r="AC219" s="232">
        <v>7</v>
      </c>
      <c r="AD219" s="232" t="s">
        <v>827</v>
      </c>
      <c r="AE219" s="232" t="s">
        <v>609</v>
      </c>
      <c r="AF219" s="232" t="s">
        <v>58</v>
      </c>
      <c r="AG219" s="232" t="s">
        <v>58</v>
      </c>
      <c r="AH219" s="232" t="s">
        <v>59</v>
      </c>
      <c r="AI219" s="232" t="s">
        <v>58</v>
      </c>
      <c r="AJ219" s="232" t="s">
        <v>77</v>
      </c>
      <c r="AK219" s="232" t="s">
        <v>59</v>
      </c>
      <c r="AL219" s="232">
        <v>150</v>
      </c>
      <c r="AM219" s="232"/>
      <c r="AN219" s="232">
        <v>-43</v>
      </c>
      <c r="AO219" s="232">
        <v>147</v>
      </c>
      <c r="AP219" s="234" t="s">
        <v>831</v>
      </c>
      <c r="AQ219" s="3" t="s">
        <v>829</v>
      </c>
    </row>
    <row r="220" spans="1:43" x14ac:dyDescent="0.25">
      <c r="A220" s="230" t="s">
        <v>903</v>
      </c>
      <c r="B220" s="232" t="s">
        <v>42</v>
      </c>
      <c r="C220" s="232" t="s">
        <v>69</v>
      </c>
      <c r="D220" s="232" t="s">
        <v>178</v>
      </c>
      <c r="E220" s="232" t="s">
        <v>696</v>
      </c>
      <c r="F220" s="233" t="s">
        <v>830</v>
      </c>
      <c r="G220" s="232" t="s">
        <v>73</v>
      </c>
      <c r="H220" s="232" t="s">
        <v>206</v>
      </c>
      <c r="I220" s="232" t="s">
        <v>49</v>
      </c>
      <c r="J220" s="232" t="s">
        <v>826</v>
      </c>
      <c r="K220" s="232">
        <v>18</v>
      </c>
      <c r="L220" s="232">
        <v>18</v>
      </c>
      <c r="M220" s="232"/>
      <c r="N220" s="232" t="s">
        <v>52</v>
      </c>
      <c r="O220" s="232">
        <v>121</v>
      </c>
      <c r="P220" s="232">
        <v>57.8</v>
      </c>
      <c r="Q220" s="232" t="s">
        <v>53</v>
      </c>
      <c r="R220" s="232">
        <f>O220</f>
        <v>121</v>
      </c>
      <c r="S220" s="232">
        <f>P220</f>
        <v>57.8</v>
      </c>
      <c r="T220" s="232">
        <v>45</v>
      </c>
      <c r="U220" s="232" t="s">
        <v>55</v>
      </c>
      <c r="V220" s="232" t="s">
        <v>54</v>
      </c>
      <c r="W220" s="232">
        <f>T220</f>
        <v>45</v>
      </c>
      <c r="X220" s="232" t="str">
        <f>U220</f>
        <v>NA</v>
      </c>
      <c r="Y220" s="232">
        <f>W220/R220</f>
        <v>0.37190082644628097</v>
      </c>
      <c r="Z220" s="232" t="s">
        <v>55</v>
      </c>
      <c r="AA220" s="232">
        <v>240</v>
      </c>
      <c r="AB220" s="232" t="s">
        <v>56</v>
      </c>
      <c r="AC220" s="232">
        <v>7</v>
      </c>
      <c r="AD220" s="232" t="s">
        <v>827</v>
      </c>
      <c r="AE220" s="232" t="s">
        <v>609</v>
      </c>
      <c r="AF220" s="232" t="s">
        <v>58</v>
      </c>
      <c r="AG220" s="232" t="s">
        <v>58</v>
      </c>
      <c r="AH220" s="232" t="s">
        <v>59</v>
      </c>
      <c r="AI220" s="232" t="s">
        <v>58</v>
      </c>
      <c r="AJ220" s="232" t="s">
        <v>77</v>
      </c>
      <c r="AK220" s="232" t="s">
        <v>59</v>
      </c>
      <c r="AL220" s="232">
        <v>150</v>
      </c>
      <c r="AM220" s="232"/>
      <c r="AN220" s="232">
        <v>-43</v>
      </c>
      <c r="AO220" s="232">
        <v>147</v>
      </c>
      <c r="AP220" s="234" t="s">
        <v>831</v>
      </c>
      <c r="AQ220" s="3" t="s">
        <v>829</v>
      </c>
    </row>
    <row r="221" spans="1:43" x14ac:dyDescent="0.25">
      <c r="A221" s="230" t="s">
        <v>903</v>
      </c>
      <c r="B221" s="232" t="s">
        <v>42</v>
      </c>
      <c r="C221" s="232" t="s">
        <v>69</v>
      </c>
      <c r="D221" s="232" t="s">
        <v>70</v>
      </c>
      <c r="E221" s="232" t="s">
        <v>832</v>
      </c>
      <c r="F221" s="240" t="s">
        <v>833</v>
      </c>
      <c r="G221" s="232" t="s">
        <v>73</v>
      </c>
      <c r="H221" s="232" t="s">
        <v>206</v>
      </c>
      <c r="I221" s="232" t="s">
        <v>49</v>
      </c>
      <c r="J221" s="232" t="s">
        <v>826</v>
      </c>
      <c r="K221" s="232">
        <v>14</v>
      </c>
      <c r="L221" s="232">
        <v>14</v>
      </c>
      <c r="M221" s="232"/>
      <c r="N221" s="232" t="s">
        <v>52</v>
      </c>
      <c r="O221" s="232">
        <v>104</v>
      </c>
      <c r="P221" s="232" t="s">
        <v>55</v>
      </c>
      <c r="Q221" s="232" t="s">
        <v>53</v>
      </c>
      <c r="R221" s="232">
        <f>O221</f>
        <v>104</v>
      </c>
      <c r="S221" s="232" t="str">
        <f>P221</f>
        <v>NA</v>
      </c>
      <c r="T221" s="232">
        <v>45.8</v>
      </c>
      <c r="U221" s="232" t="s">
        <v>55</v>
      </c>
      <c r="V221" s="232" t="s">
        <v>54</v>
      </c>
      <c r="W221" s="232">
        <f>T221</f>
        <v>45.8</v>
      </c>
      <c r="X221" s="232" t="str">
        <f>U221</f>
        <v>NA</v>
      </c>
      <c r="Y221" s="232">
        <f>W221/R221</f>
        <v>0.44038461538461537</v>
      </c>
      <c r="Z221" s="232" t="s">
        <v>55</v>
      </c>
      <c r="AA221" s="232">
        <v>240</v>
      </c>
      <c r="AB221" s="232" t="s">
        <v>56</v>
      </c>
      <c r="AC221" s="232">
        <v>7</v>
      </c>
      <c r="AD221" s="232" t="s">
        <v>827</v>
      </c>
      <c r="AE221" s="232" t="s">
        <v>609</v>
      </c>
      <c r="AF221" s="232" t="s">
        <v>58</v>
      </c>
      <c r="AG221" s="232" t="s">
        <v>58</v>
      </c>
      <c r="AH221" s="232" t="s">
        <v>59</v>
      </c>
      <c r="AI221" s="232" t="s">
        <v>58</v>
      </c>
      <c r="AJ221" s="232" t="s">
        <v>77</v>
      </c>
      <c r="AK221" s="232" t="s">
        <v>59</v>
      </c>
      <c r="AL221" s="232">
        <v>150</v>
      </c>
      <c r="AM221" s="232"/>
      <c r="AN221" s="232">
        <v>-43</v>
      </c>
      <c r="AO221" s="232">
        <v>147</v>
      </c>
      <c r="AP221" s="234" t="s">
        <v>828</v>
      </c>
      <c r="AQ221" s="3" t="s">
        <v>829</v>
      </c>
    </row>
    <row r="222" spans="1:43" x14ac:dyDescent="0.25">
      <c r="A222" s="230" t="s">
        <v>903</v>
      </c>
      <c r="B222" s="232" t="s">
        <v>42</v>
      </c>
      <c r="C222" s="232" t="s">
        <v>69</v>
      </c>
      <c r="D222" s="232" t="s">
        <v>178</v>
      </c>
      <c r="E222" s="232" t="s">
        <v>247</v>
      </c>
      <c r="F222" s="233" t="s">
        <v>248</v>
      </c>
      <c r="G222" s="232" t="s">
        <v>73</v>
      </c>
      <c r="H222" s="232" t="s">
        <v>206</v>
      </c>
      <c r="I222" s="232" t="s">
        <v>49</v>
      </c>
      <c r="J222" s="232" t="s">
        <v>826</v>
      </c>
      <c r="K222" s="232">
        <v>14</v>
      </c>
      <c r="L222" s="232">
        <v>14</v>
      </c>
      <c r="M222" s="232"/>
      <c r="N222" s="232" t="s">
        <v>52</v>
      </c>
      <c r="O222" s="232">
        <v>361</v>
      </c>
      <c r="P222" s="232" t="s">
        <v>55</v>
      </c>
      <c r="Q222" s="232" t="s">
        <v>53</v>
      </c>
      <c r="R222" s="232">
        <f>O222</f>
        <v>361</v>
      </c>
      <c r="S222" s="232" t="str">
        <f>P222</f>
        <v>NA</v>
      </c>
      <c r="T222" s="232">
        <v>23.8</v>
      </c>
      <c r="U222" s="232" t="s">
        <v>55</v>
      </c>
      <c r="V222" s="232" t="s">
        <v>54</v>
      </c>
      <c r="W222" s="232">
        <f>T222</f>
        <v>23.8</v>
      </c>
      <c r="X222" s="232" t="str">
        <f>U222</f>
        <v>NA</v>
      </c>
      <c r="Y222" s="232">
        <f>W222/R222</f>
        <v>6.5927977839335183E-2</v>
      </c>
      <c r="Z222" s="232" t="s">
        <v>55</v>
      </c>
      <c r="AA222" s="232">
        <v>240</v>
      </c>
      <c r="AB222" s="232" t="s">
        <v>56</v>
      </c>
      <c r="AC222" s="232">
        <v>7</v>
      </c>
      <c r="AD222" s="232" t="s">
        <v>827</v>
      </c>
      <c r="AE222" s="232" t="s">
        <v>609</v>
      </c>
      <c r="AF222" s="232" t="s">
        <v>58</v>
      </c>
      <c r="AG222" s="232" t="s">
        <v>58</v>
      </c>
      <c r="AH222" s="232" t="s">
        <v>59</v>
      </c>
      <c r="AI222" s="232" t="s">
        <v>58</v>
      </c>
      <c r="AJ222" s="232" t="s">
        <v>77</v>
      </c>
      <c r="AK222" s="232" t="s">
        <v>59</v>
      </c>
      <c r="AL222" s="232">
        <v>150</v>
      </c>
      <c r="AM222" s="232"/>
      <c r="AN222" s="232">
        <v>-43</v>
      </c>
      <c r="AO222" s="232">
        <v>147</v>
      </c>
      <c r="AP222" s="234" t="s">
        <v>828</v>
      </c>
      <c r="AQ222" s="3" t="s">
        <v>829</v>
      </c>
    </row>
    <row r="223" spans="1:43" x14ac:dyDescent="0.25">
      <c r="A223" s="230" t="s">
        <v>903</v>
      </c>
      <c r="B223" s="232" t="s">
        <v>42</v>
      </c>
      <c r="C223" s="232" t="s">
        <v>69</v>
      </c>
      <c r="D223" s="232" t="s">
        <v>178</v>
      </c>
      <c r="E223" s="232" t="s">
        <v>247</v>
      </c>
      <c r="F223" s="233" t="s">
        <v>248</v>
      </c>
      <c r="G223" s="232" t="s">
        <v>73</v>
      </c>
      <c r="H223" s="232" t="s">
        <v>206</v>
      </c>
      <c r="I223" s="232" t="s">
        <v>49</v>
      </c>
      <c r="J223" s="232" t="s">
        <v>826</v>
      </c>
      <c r="K223" s="232">
        <v>14</v>
      </c>
      <c r="L223" s="232">
        <v>14</v>
      </c>
      <c r="M223" s="242"/>
      <c r="N223" s="232" t="s">
        <v>52</v>
      </c>
      <c r="O223" s="232">
        <v>54.1</v>
      </c>
      <c r="P223" s="232" t="s">
        <v>55</v>
      </c>
      <c r="Q223" s="232" t="s">
        <v>53</v>
      </c>
      <c r="R223" s="232">
        <f>O223</f>
        <v>54.1</v>
      </c>
      <c r="S223" s="232" t="str">
        <f>P223</f>
        <v>NA</v>
      </c>
      <c r="T223" s="232">
        <v>200</v>
      </c>
      <c r="U223" s="232" t="s">
        <v>55</v>
      </c>
      <c r="V223" s="232" t="s">
        <v>54</v>
      </c>
      <c r="W223" s="232">
        <f>T223</f>
        <v>200</v>
      </c>
      <c r="X223" s="232" t="str">
        <f>U223</f>
        <v>NA</v>
      </c>
      <c r="Y223" s="232">
        <f>W223/R223</f>
        <v>3.696857670979667</v>
      </c>
      <c r="Z223" s="232" t="s">
        <v>55</v>
      </c>
      <c r="AA223" s="232">
        <v>240</v>
      </c>
      <c r="AB223" s="232" t="s">
        <v>56</v>
      </c>
      <c r="AC223" s="232">
        <v>7</v>
      </c>
      <c r="AD223" s="232" t="s">
        <v>827</v>
      </c>
      <c r="AE223" s="232" t="s">
        <v>609</v>
      </c>
      <c r="AF223" s="232" t="s">
        <v>58</v>
      </c>
      <c r="AG223" s="232" t="s">
        <v>58</v>
      </c>
      <c r="AH223" s="232" t="s">
        <v>59</v>
      </c>
      <c r="AI223" s="232" t="s">
        <v>58</v>
      </c>
      <c r="AJ223" s="232" t="s">
        <v>77</v>
      </c>
      <c r="AK223" s="232" t="s">
        <v>59</v>
      </c>
      <c r="AL223" s="232">
        <v>150</v>
      </c>
      <c r="AM223" s="232"/>
      <c r="AN223" s="232">
        <v>-43</v>
      </c>
      <c r="AO223" s="232">
        <v>147</v>
      </c>
      <c r="AP223" s="234" t="s">
        <v>831</v>
      </c>
      <c r="AQ223" s="3" t="s">
        <v>829</v>
      </c>
    </row>
    <row r="224" spans="1:43" x14ac:dyDescent="0.25">
      <c r="A224" s="230" t="s">
        <v>903</v>
      </c>
      <c r="B224" s="232" t="s">
        <v>42</v>
      </c>
      <c r="C224" s="232" t="s">
        <v>119</v>
      </c>
      <c r="D224" s="232" t="s">
        <v>822</v>
      </c>
      <c r="E224" s="232" t="s">
        <v>823</v>
      </c>
      <c r="F224" s="236" t="s">
        <v>824</v>
      </c>
      <c r="G224" s="232" t="s">
        <v>73</v>
      </c>
      <c r="H224" s="232" t="s">
        <v>825</v>
      </c>
      <c r="I224" s="232" t="s">
        <v>49</v>
      </c>
      <c r="J224" s="232" t="s">
        <v>826</v>
      </c>
      <c r="K224" s="232">
        <v>18</v>
      </c>
      <c r="L224" s="232">
        <v>18</v>
      </c>
      <c r="M224" s="232"/>
      <c r="N224" s="232" t="s">
        <v>419</v>
      </c>
      <c r="O224" s="232" t="s">
        <v>55</v>
      </c>
      <c r="P224" s="232" t="s">
        <v>55</v>
      </c>
      <c r="Q224" s="232" t="s">
        <v>55</v>
      </c>
      <c r="R224" s="232" t="s">
        <v>55</v>
      </c>
      <c r="S224" s="232" t="s">
        <v>55</v>
      </c>
      <c r="T224" s="232" t="s">
        <v>55</v>
      </c>
      <c r="U224" s="232" t="s">
        <v>55</v>
      </c>
      <c r="V224" s="232" t="s">
        <v>55</v>
      </c>
      <c r="W224" s="232" t="s">
        <v>55</v>
      </c>
      <c r="X224" s="232" t="s">
        <v>55</v>
      </c>
      <c r="Y224" s="232" t="s">
        <v>55</v>
      </c>
      <c r="Z224" s="232" t="s">
        <v>55</v>
      </c>
      <c r="AA224" s="232">
        <v>240</v>
      </c>
      <c r="AB224" s="232" t="s">
        <v>56</v>
      </c>
      <c r="AC224" s="232">
        <v>7</v>
      </c>
      <c r="AD224" s="232" t="s">
        <v>827</v>
      </c>
      <c r="AE224" s="232" t="s">
        <v>609</v>
      </c>
      <c r="AF224" s="232" t="s">
        <v>58</v>
      </c>
      <c r="AG224" s="232" t="s">
        <v>58</v>
      </c>
      <c r="AH224" s="232" t="s">
        <v>59</v>
      </c>
      <c r="AI224" s="232" t="s">
        <v>58</v>
      </c>
      <c r="AJ224" s="232" t="s">
        <v>77</v>
      </c>
      <c r="AK224" s="232" t="s">
        <v>59</v>
      </c>
      <c r="AL224" s="232">
        <v>150</v>
      </c>
      <c r="AM224" s="232"/>
      <c r="AN224" s="232">
        <v>-43</v>
      </c>
      <c r="AO224" s="232">
        <v>147</v>
      </c>
      <c r="AP224" s="241" t="s">
        <v>828</v>
      </c>
      <c r="AQ224" s="3" t="s">
        <v>829</v>
      </c>
    </row>
    <row r="225" spans="1:43" x14ac:dyDescent="0.25">
      <c r="A225" s="230" t="s">
        <v>903</v>
      </c>
      <c r="B225" s="232" t="s">
        <v>80</v>
      </c>
      <c r="C225" s="232" t="s">
        <v>167</v>
      </c>
      <c r="D225" s="232" t="s">
        <v>168</v>
      </c>
      <c r="E225" s="232" t="s">
        <v>169</v>
      </c>
      <c r="F225" s="240" t="s">
        <v>507</v>
      </c>
      <c r="G225" s="232" t="s">
        <v>97</v>
      </c>
      <c r="H225" s="232" t="s">
        <v>171</v>
      </c>
      <c r="I225" s="232" t="s">
        <v>49</v>
      </c>
      <c r="J225" s="232" t="s">
        <v>207</v>
      </c>
      <c r="K225" s="232">
        <v>15</v>
      </c>
      <c r="L225" s="232">
        <v>15</v>
      </c>
      <c r="M225" s="232"/>
      <c r="N225" s="232" t="s">
        <v>52</v>
      </c>
      <c r="O225" s="232">
        <v>55.1</v>
      </c>
      <c r="P225" s="232">
        <v>8.9</v>
      </c>
      <c r="Q225" s="232" t="s">
        <v>53</v>
      </c>
      <c r="R225" s="232">
        <f>O225</f>
        <v>55.1</v>
      </c>
      <c r="S225" s="232">
        <f>P225</f>
        <v>8.9</v>
      </c>
      <c r="T225" s="232">
        <v>160.5</v>
      </c>
      <c r="U225" s="232">
        <v>17.2</v>
      </c>
      <c r="V225" s="232" t="s">
        <v>54</v>
      </c>
      <c r="W225" s="232">
        <f>T225</f>
        <v>160.5</v>
      </c>
      <c r="X225" s="232">
        <f>U225</f>
        <v>17.2</v>
      </c>
      <c r="Y225" s="232">
        <f>W225/R225</f>
        <v>2.9128856624319419</v>
      </c>
      <c r="Z225" s="232" t="s">
        <v>55</v>
      </c>
      <c r="AA225" s="232">
        <v>50</v>
      </c>
      <c r="AB225" s="232" t="s">
        <v>56</v>
      </c>
      <c r="AC225" s="232" t="s">
        <v>55</v>
      </c>
      <c r="AD225" s="232" t="s">
        <v>834</v>
      </c>
      <c r="AE225" s="232" t="s">
        <v>508</v>
      </c>
      <c r="AF225" s="232" t="s">
        <v>58</v>
      </c>
      <c r="AG225" s="232" t="s">
        <v>58</v>
      </c>
      <c r="AH225" s="232" t="s">
        <v>59</v>
      </c>
      <c r="AI225" s="232" t="s">
        <v>58</v>
      </c>
      <c r="AJ225" s="232" t="s">
        <v>77</v>
      </c>
      <c r="AK225" s="232" t="s">
        <v>209</v>
      </c>
      <c r="AL225" s="232">
        <v>90</v>
      </c>
      <c r="AM225" s="232"/>
      <c r="AN225" s="232">
        <v>-33</v>
      </c>
      <c r="AO225" s="232">
        <v>-18</v>
      </c>
      <c r="AP225" s="232" t="s">
        <v>509</v>
      </c>
      <c r="AQ225" s="229" t="s">
        <v>510</v>
      </c>
    </row>
    <row r="226" spans="1:43" x14ac:dyDescent="0.25">
      <c r="A226" s="230" t="s">
        <v>903</v>
      </c>
      <c r="B226" s="232" t="s">
        <v>80</v>
      </c>
      <c r="C226" s="232" t="s">
        <v>167</v>
      </c>
      <c r="D226" s="232" t="s">
        <v>168</v>
      </c>
      <c r="E226" s="232" t="s">
        <v>169</v>
      </c>
      <c r="F226" s="240" t="s">
        <v>507</v>
      </c>
      <c r="G226" s="232" t="s">
        <v>97</v>
      </c>
      <c r="H226" s="232" t="s">
        <v>171</v>
      </c>
      <c r="I226" s="232" t="s">
        <v>49</v>
      </c>
      <c r="J226" s="232" t="s">
        <v>207</v>
      </c>
      <c r="K226" s="232">
        <v>20</v>
      </c>
      <c r="L226" s="232">
        <v>20</v>
      </c>
      <c r="M226" s="232"/>
      <c r="N226" s="232" t="s">
        <v>52</v>
      </c>
      <c r="O226" s="232">
        <v>97.8</v>
      </c>
      <c r="P226" s="232">
        <v>57.5</v>
      </c>
      <c r="Q226" s="232" t="s">
        <v>53</v>
      </c>
      <c r="R226" s="232">
        <f>O226</f>
        <v>97.8</v>
      </c>
      <c r="S226" s="232">
        <f>P226</f>
        <v>57.5</v>
      </c>
      <c r="T226" s="232">
        <v>272.89999999999998</v>
      </c>
      <c r="U226" s="232">
        <v>122.8</v>
      </c>
      <c r="V226" s="232" t="s">
        <v>54</v>
      </c>
      <c r="W226" s="232">
        <f>T226</f>
        <v>272.89999999999998</v>
      </c>
      <c r="X226" s="232">
        <f>U226</f>
        <v>122.8</v>
      </c>
      <c r="Y226" s="232">
        <f>W226/R226</f>
        <v>2.7903885480572597</v>
      </c>
      <c r="Z226" s="232" t="s">
        <v>55</v>
      </c>
      <c r="AA226" s="232">
        <v>50</v>
      </c>
      <c r="AB226" s="232" t="s">
        <v>56</v>
      </c>
      <c r="AC226" s="232" t="s">
        <v>55</v>
      </c>
      <c r="AD226" s="232" t="s">
        <v>834</v>
      </c>
      <c r="AE226" s="232" t="s">
        <v>508</v>
      </c>
      <c r="AF226" s="232" t="s">
        <v>58</v>
      </c>
      <c r="AG226" s="232" t="s">
        <v>58</v>
      </c>
      <c r="AH226" s="232" t="s">
        <v>59</v>
      </c>
      <c r="AI226" s="232" t="s">
        <v>58</v>
      </c>
      <c r="AJ226" s="232" t="s">
        <v>77</v>
      </c>
      <c r="AK226" s="232" t="s">
        <v>209</v>
      </c>
      <c r="AL226" s="232">
        <v>90</v>
      </c>
      <c r="AM226" s="232"/>
      <c r="AN226" s="232">
        <v>-33</v>
      </c>
      <c r="AO226" s="232">
        <v>-18</v>
      </c>
      <c r="AP226" s="232" t="s">
        <v>509</v>
      </c>
      <c r="AQ226" s="229" t="s">
        <v>510</v>
      </c>
    </row>
    <row r="227" spans="1:43" x14ac:dyDescent="0.25">
      <c r="A227" s="230" t="s">
        <v>903</v>
      </c>
      <c r="B227" s="232" t="s">
        <v>109</v>
      </c>
      <c r="C227" s="232" t="s">
        <v>147</v>
      </c>
      <c r="D227" s="232" t="s">
        <v>151</v>
      </c>
      <c r="E227" s="232" t="s">
        <v>152</v>
      </c>
      <c r="F227" s="233" t="s">
        <v>841</v>
      </c>
      <c r="G227" s="232" t="s">
        <v>85</v>
      </c>
      <c r="H227" s="232" t="s">
        <v>181</v>
      </c>
      <c r="I227" s="232" t="s">
        <v>68</v>
      </c>
      <c r="J227" s="232" t="s">
        <v>837</v>
      </c>
      <c r="K227" s="232">
        <v>17.5</v>
      </c>
      <c r="L227" s="232">
        <v>17.5</v>
      </c>
      <c r="M227" s="232"/>
      <c r="N227" s="232" t="s">
        <v>52</v>
      </c>
      <c r="O227" s="232">
        <v>18</v>
      </c>
      <c r="P227" s="232" t="s">
        <v>55</v>
      </c>
      <c r="Q227" s="232" t="s">
        <v>53</v>
      </c>
      <c r="R227" s="232">
        <f>O227</f>
        <v>18</v>
      </c>
      <c r="S227" s="232" t="str">
        <f>P227</f>
        <v>NA</v>
      </c>
      <c r="T227" s="232">
        <v>27</v>
      </c>
      <c r="U227" s="232" t="s">
        <v>55</v>
      </c>
      <c r="V227" s="232" t="s">
        <v>54</v>
      </c>
      <c r="W227" s="232">
        <f>T227</f>
        <v>27</v>
      </c>
      <c r="X227" s="232" t="str">
        <f>U227</f>
        <v>NA</v>
      </c>
      <c r="Y227" s="232">
        <f>W227/R227</f>
        <v>1.5</v>
      </c>
      <c r="Z227" s="232" t="s">
        <v>55</v>
      </c>
      <c r="AA227" s="232">
        <v>200</v>
      </c>
      <c r="AB227" s="232" t="s">
        <v>56</v>
      </c>
      <c r="AC227" s="232">
        <v>9</v>
      </c>
      <c r="AD227" s="232" t="s">
        <v>838</v>
      </c>
      <c r="AE227" s="232" t="s">
        <v>609</v>
      </c>
      <c r="AF227" s="232" t="s">
        <v>58</v>
      </c>
      <c r="AG227" s="232" t="s">
        <v>58</v>
      </c>
      <c r="AH227" s="232" t="s">
        <v>59</v>
      </c>
      <c r="AI227" s="232" t="s">
        <v>58</v>
      </c>
      <c r="AJ227" s="232" t="s">
        <v>77</v>
      </c>
      <c r="AK227" s="232" t="s">
        <v>59</v>
      </c>
      <c r="AL227" s="232">
        <v>150</v>
      </c>
      <c r="AM227" s="232"/>
      <c r="AN227" s="232">
        <v>-36</v>
      </c>
      <c r="AO227" s="232">
        <v>174</v>
      </c>
      <c r="AP227" s="232" t="s">
        <v>839</v>
      </c>
      <c r="AQ227" s="3" t="s">
        <v>840</v>
      </c>
    </row>
    <row r="228" spans="1:43" x14ac:dyDescent="0.25">
      <c r="A228" s="230" t="s">
        <v>903</v>
      </c>
      <c r="B228" s="232" t="s">
        <v>80</v>
      </c>
      <c r="C228" s="232" t="s">
        <v>93</v>
      </c>
      <c r="D228" s="232" t="s">
        <v>103</v>
      </c>
      <c r="E228" s="232" t="s">
        <v>835</v>
      </c>
      <c r="F228" s="233" t="s">
        <v>836</v>
      </c>
      <c r="G228" s="232" t="s">
        <v>97</v>
      </c>
      <c r="H228" s="232" t="s">
        <v>181</v>
      </c>
      <c r="I228" s="232" t="s">
        <v>68</v>
      </c>
      <c r="J228" s="232" t="s">
        <v>837</v>
      </c>
      <c r="K228" s="232">
        <v>17.5</v>
      </c>
      <c r="L228" s="232">
        <v>17.5</v>
      </c>
      <c r="M228" s="232"/>
      <c r="N228" s="232" t="s">
        <v>52</v>
      </c>
      <c r="O228" s="232">
        <v>41</v>
      </c>
      <c r="P228" s="232" t="s">
        <v>55</v>
      </c>
      <c r="Q228" s="232" t="s">
        <v>53</v>
      </c>
      <c r="R228" s="232">
        <f>O228</f>
        <v>41</v>
      </c>
      <c r="S228" s="232" t="str">
        <f>P228</f>
        <v>NA</v>
      </c>
      <c r="T228" s="232">
        <v>12</v>
      </c>
      <c r="U228" s="232" t="s">
        <v>55</v>
      </c>
      <c r="V228" s="232" t="s">
        <v>54</v>
      </c>
      <c r="W228" s="232">
        <f>T228</f>
        <v>12</v>
      </c>
      <c r="X228" s="232" t="str">
        <f>U228</f>
        <v>NA</v>
      </c>
      <c r="Y228" s="232">
        <f>W228/R228</f>
        <v>0.29268292682926828</v>
      </c>
      <c r="Z228" s="232" t="s">
        <v>55</v>
      </c>
      <c r="AA228" s="232">
        <v>200</v>
      </c>
      <c r="AB228" s="232" t="s">
        <v>56</v>
      </c>
      <c r="AC228" s="232">
        <v>9</v>
      </c>
      <c r="AD228" s="232" t="s">
        <v>838</v>
      </c>
      <c r="AE228" s="232" t="s">
        <v>609</v>
      </c>
      <c r="AF228" s="232" t="s">
        <v>58</v>
      </c>
      <c r="AG228" s="232" t="s">
        <v>58</v>
      </c>
      <c r="AH228" s="232" t="s">
        <v>59</v>
      </c>
      <c r="AI228" s="232" t="s">
        <v>58</v>
      </c>
      <c r="AJ228" s="232" t="s">
        <v>77</v>
      </c>
      <c r="AK228" s="232" t="s">
        <v>59</v>
      </c>
      <c r="AL228" s="232">
        <v>150</v>
      </c>
      <c r="AM228" s="232"/>
      <c r="AN228" s="232">
        <v>-36</v>
      </c>
      <c r="AO228" s="232">
        <v>174</v>
      </c>
      <c r="AP228" s="232" t="s">
        <v>839</v>
      </c>
      <c r="AQ228" s="3" t="s">
        <v>840</v>
      </c>
    </row>
    <row r="229" spans="1:43" x14ac:dyDescent="0.25">
      <c r="A229" s="230" t="s">
        <v>903</v>
      </c>
      <c r="B229" s="230" t="s">
        <v>80</v>
      </c>
      <c r="C229" s="230" t="s">
        <v>81</v>
      </c>
      <c r="D229" s="230" t="s">
        <v>82</v>
      </c>
      <c r="E229" s="232" t="s">
        <v>842</v>
      </c>
      <c r="F229" s="233" t="s">
        <v>843</v>
      </c>
      <c r="G229" s="232" t="s">
        <v>85</v>
      </c>
      <c r="H229" s="232" t="s">
        <v>181</v>
      </c>
      <c r="I229" s="232" t="s">
        <v>49</v>
      </c>
      <c r="J229" s="232" t="s">
        <v>709</v>
      </c>
      <c r="K229" s="232">
        <v>17.5</v>
      </c>
      <c r="L229" s="232">
        <v>17.5</v>
      </c>
      <c r="M229" s="232"/>
      <c r="N229" s="232" t="s">
        <v>242</v>
      </c>
      <c r="O229" s="232" t="s">
        <v>55</v>
      </c>
      <c r="P229" s="232" t="s">
        <v>55</v>
      </c>
      <c r="Q229" s="232" t="s">
        <v>55</v>
      </c>
      <c r="R229" s="232" t="s">
        <v>55</v>
      </c>
      <c r="S229" s="232" t="s">
        <v>55</v>
      </c>
      <c r="T229" s="232" t="s">
        <v>55</v>
      </c>
      <c r="U229" s="232" t="s">
        <v>55</v>
      </c>
      <c r="V229" s="230" t="s">
        <v>54</v>
      </c>
      <c r="W229" s="232" t="s">
        <v>55</v>
      </c>
      <c r="X229" s="232" t="s">
        <v>55</v>
      </c>
      <c r="Y229" s="232">
        <v>1.5</v>
      </c>
      <c r="Z229" s="232" t="s">
        <v>55</v>
      </c>
      <c r="AA229" s="232">
        <v>100</v>
      </c>
      <c r="AB229" s="232" t="s">
        <v>56</v>
      </c>
      <c r="AC229" s="232" t="s">
        <v>55</v>
      </c>
      <c r="AD229" s="232" t="s">
        <v>844</v>
      </c>
      <c r="AE229" s="232" t="s">
        <v>55</v>
      </c>
      <c r="AF229" s="232" t="s">
        <v>58</v>
      </c>
      <c r="AG229" s="232" t="s">
        <v>58</v>
      </c>
      <c r="AH229" s="232" t="s">
        <v>845</v>
      </c>
      <c r="AI229" s="232" t="s">
        <v>58</v>
      </c>
      <c r="AJ229" s="232" t="s">
        <v>77</v>
      </c>
      <c r="AK229" s="232" t="s">
        <v>59</v>
      </c>
      <c r="AL229" s="232">
        <v>40</v>
      </c>
      <c r="AM229" s="232"/>
      <c r="AN229" s="232">
        <v>-35</v>
      </c>
      <c r="AO229" s="232">
        <v>175</v>
      </c>
      <c r="AP229" s="235" t="s">
        <v>846</v>
      </c>
      <c r="AQ229" s="3" t="s">
        <v>847</v>
      </c>
    </row>
    <row r="230" spans="1:43" x14ac:dyDescent="0.25">
      <c r="A230" s="230" t="s">
        <v>903</v>
      </c>
      <c r="B230" s="230" t="s">
        <v>80</v>
      </c>
      <c r="C230" s="230" t="s">
        <v>125</v>
      </c>
      <c r="D230" s="230" t="s">
        <v>469</v>
      </c>
      <c r="E230" s="230" t="s">
        <v>470</v>
      </c>
      <c r="F230" s="236" t="s">
        <v>471</v>
      </c>
      <c r="G230" s="232" t="s">
        <v>97</v>
      </c>
      <c r="H230" s="232" t="s">
        <v>181</v>
      </c>
      <c r="I230" s="232" t="s">
        <v>49</v>
      </c>
      <c r="J230" s="232" t="s">
        <v>709</v>
      </c>
      <c r="K230" s="232">
        <v>17.5</v>
      </c>
      <c r="L230" s="232">
        <v>17.5</v>
      </c>
      <c r="M230" s="232"/>
      <c r="N230" s="232" t="s">
        <v>52</v>
      </c>
      <c r="O230" s="232">
        <v>45</v>
      </c>
      <c r="P230" s="232" t="s">
        <v>55</v>
      </c>
      <c r="Q230" s="232" t="s">
        <v>53</v>
      </c>
      <c r="R230" s="232">
        <v>45</v>
      </c>
      <c r="S230" s="232" t="s">
        <v>55</v>
      </c>
      <c r="T230" s="232">
        <v>65</v>
      </c>
      <c r="U230" s="232" t="s">
        <v>55</v>
      </c>
      <c r="V230" s="230" t="s">
        <v>54</v>
      </c>
      <c r="W230" s="232">
        <v>65</v>
      </c>
      <c r="X230" s="232" t="s">
        <v>55</v>
      </c>
      <c r="Y230" s="232">
        <f>W230/R230</f>
        <v>1.4444444444444444</v>
      </c>
      <c r="Z230" s="232" t="s">
        <v>55</v>
      </c>
      <c r="AA230" s="232">
        <v>100</v>
      </c>
      <c r="AB230" s="232" t="s">
        <v>56</v>
      </c>
      <c r="AC230" s="232" t="s">
        <v>55</v>
      </c>
      <c r="AD230" s="232" t="s">
        <v>844</v>
      </c>
      <c r="AE230" s="232" t="s">
        <v>55</v>
      </c>
      <c r="AF230" s="232" t="s">
        <v>58</v>
      </c>
      <c r="AG230" s="232" t="s">
        <v>58</v>
      </c>
      <c r="AH230" s="232" t="s">
        <v>845</v>
      </c>
      <c r="AI230" s="232" t="s">
        <v>58</v>
      </c>
      <c r="AJ230" s="232" t="s">
        <v>77</v>
      </c>
      <c r="AK230" s="232" t="s">
        <v>59</v>
      </c>
      <c r="AL230" s="232">
        <v>40</v>
      </c>
      <c r="AM230" s="232"/>
      <c r="AN230" s="232">
        <v>-35</v>
      </c>
      <c r="AO230" s="232">
        <v>175</v>
      </c>
      <c r="AP230" s="235" t="s">
        <v>846</v>
      </c>
      <c r="AQ230" s="3" t="s">
        <v>847</v>
      </c>
    </row>
    <row r="231" spans="1:43" x14ac:dyDescent="0.25">
      <c r="A231" s="230" t="s">
        <v>903</v>
      </c>
      <c r="B231" s="230" t="s">
        <v>109</v>
      </c>
      <c r="C231" s="232" t="s">
        <v>147</v>
      </c>
      <c r="D231" s="232" t="s">
        <v>151</v>
      </c>
      <c r="E231" s="232" t="s">
        <v>152</v>
      </c>
      <c r="F231" s="233" t="s">
        <v>848</v>
      </c>
      <c r="G231" s="232" t="s">
        <v>85</v>
      </c>
      <c r="H231" s="232" t="s">
        <v>181</v>
      </c>
      <c r="I231" s="232" t="s">
        <v>49</v>
      </c>
      <c r="J231" s="232" t="s">
        <v>709</v>
      </c>
      <c r="K231" s="232">
        <v>17.5</v>
      </c>
      <c r="L231" s="232">
        <v>17.5</v>
      </c>
      <c r="M231" s="232"/>
      <c r="N231" s="232" t="s">
        <v>242</v>
      </c>
      <c r="O231" s="232" t="s">
        <v>55</v>
      </c>
      <c r="P231" s="232" t="s">
        <v>55</v>
      </c>
      <c r="Q231" s="232" t="s">
        <v>53</v>
      </c>
      <c r="R231" s="232" t="s">
        <v>55</v>
      </c>
      <c r="S231" s="232" t="s">
        <v>55</v>
      </c>
      <c r="T231" s="232" t="s">
        <v>55</v>
      </c>
      <c r="U231" s="232" t="s">
        <v>55</v>
      </c>
      <c r="V231" s="230" t="s">
        <v>54</v>
      </c>
      <c r="W231" s="232" t="s">
        <v>55</v>
      </c>
      <c r="X231" s="232" t="s">
        <v>55</v>
      </c>
      <c r="Y231" s="232" t="s">
        <v>55</v>
      </c>
      <c r="Z231" s="232" t="s">
        <v>55</v>
      </c>
      <c r="AA231" s="232">
        <v>100</v>
      </c>
      <c r="AB231" s="232" t="s">
        <v>56</v>
      </c>
      <c r="AC231" s="232" t="s">
        <v>55</v>
      </c>
      <c r="AD231" s="232" t="s">
        <v>844</v>
      </c>
      <c r="AE231" s="232" t="s">
        <v>55</v>
      </c>
      <c r="AF231" s="232" t="s">
        <v>58</v>
      </c>
      <c r="AG231" s="232" t="s">
        <v>58</v>
      </c>
      <c r="AH231" s="232" t="s">
        <v>845</v>
      </c>
      <c r="AI231" s="232" t="s">
        <v>58</v>
      </c>
      <c r="AJ231" s="232" t="s">
        <v>77</v>
      </c>
      <c r="AK231" s="232" t="s">
        <v>59</v>
      </c>
      <c r="AL231" s="232">
        <v>40</v>
      </c>
      <c r="AM231" s="232"/>
      <c r="AN231" s="232">
        <v>-35</v>
      </c>
      <c r="AO231" s="232">
        <v>175</v>
      </c>
      <c r="AP231" s="235" t="s">
        <v>846</v>
      </c>
      <c r="AQ231" s="3" t="s">
        <v>847</v>
      </c>
    </row>
    <row r="232" spans="1:43" x14ac:dyDescent="0.25">
      <c r="A232" s="230" t="s">
        <v>903</v>
      </c>
      <c r="B232" s="230" t="s">
        <v>109</v>
      </c>
      <c r="C232" s="232" t="s">
        <v>147</v>
      </c>
      <c r="D232" s="232" t="s">
        <v>151</v>
      </c>
      <c r="E232" s="232" t="s">
        <v>152</v>
      </c>
      <c r="F232" s="236" t="s">
        <v>848</v>
      </c>
      <c r="G232" s="232" t="s">
        <v>85</v>
      </c>
      <c r="H232" s="232" t="s">
        <v>181</v>
      </c>
      <c r="I232" s="232" t="s">
        <v>49</v>
      </c>
      <c r="J232" s="232" t="s">
        <v>709</v>
      </c>
      <c r="K232" s="232">
        <v>17.5</v>
      </c>
      <c r="L232" s="232">
        <v>17.5</v>
      </c>
      <c r="M232" s="232"/>
      <c r="N232" s="232" t="s">
        <v>242</v>
      </c>
      <c r="O232" s="232" t="s">
        <v>55</v>
      </c>
      <c r="P232" s="232" t="s">
        <v>55</v>
      </c>
      <c r="Q232" s="232" t="s">
        <v>53</v>
      </c>
      <c r="R232" s="232" t="s">
        <v>55</v>
      </c>
      <c r="S232" s="232" t="s">
        <v>55</v>
      </c>
      <c r="T232" s="232" t="s">
        <v>55</v>
      </c>
      <c r="U232" s="232" t="s">
        <v>55</v>
      </c>
      <c r="V232" s="230" t="s">
        <v>54</v>
      </c>
      <c r="W232" s="232" t="s">
        <v>55</v>
      </c>
      <c r="X232" s="232" t="s">
        <v>55</v>
      </c>
      <c r="Y232" s="232">
        <v>4.71</v>
      </c>
      <c r="Z232" s="232" t="s">
        <v>55</v>
      </c>
      <c r="AA232" s="232">
        <v>100</v>
      </c>
      <c r="AB232" s="232" t="s">
        <v>56</v>
      </c>
      <c r="AC232" s="232" t="s">
        <v>55</v>
      </c>
      <c r="AD232" s="232" t="s">
        <v>844</v>
      </c>
      <c r="AE232" s="232" t="s">
        <v>55</v>
      </c>
      <c r="AF232" s="232" t="s">
        <v>58</v>
      </c>
      <c r="AG232" s="232" t="s">
        <v>58</v>
      </c>
      <c r="AH232" s="232" t="s">
        <v>845</v>
      </c>
      <c r="AI232" s="232" t="s">
        <v>58</v>
      </c>
      <c r="AJ232" s="232" t="s">
        <v>77</v>
      </c>
      <c r="AK232" s="232" t="s">
        <v>59</v>
      </c>
      <c r="AL232" s="232">
        <v>40</v>
      </c>
      <c r="AM232" s="232"/>
      <c r="AN232" s="232">
        <v>-35</v>
      </c>
      <c r="AO232" s="232">
        <v>175</v>
      </c>
      <c r="AP232" s="235" t="s">
        <v>846</v>
      </c>
      <c r="AQ232" s="3" t="s">
        <v>847</v>
      </c>
    </row>
    <row r="233" spans="1:43" x14ac:dyDescent="0.25">
      <c r="A233" s="230" t="s">
        <v>903</v>
      </c>
      <c r="B233" s="230" t="s">
        <v>42</v>
      </c>
      <c r="C233" s="230" t="s">
        <v>119</v>
      </c>
      <c r="D233" s="230" t="s">
        <v>435</v>
      </c>
      <c r="E233" s="230" t="s">
        <v>436</v>
      </c>
      <c r="F233" s="236" t="s">
        <v>465</v>
      </c>
      <c r="G233" s="232" t="s">
        <v>73</v>
      </c>
      <c r="H233" s="232" t="s">
        <v>181</v>
      </c>
      <c r="I233" s="232" t="s">
        <v>49</v>
      </c>
      <c r="J233" s="232" t="s">
        <v>709</v>
      </c>
      <c r="K233" s="232">
        <v>17.5</v>
      </c>
      <c r="L233" s="232">
        <v>17.5</v>
      </c>
      <c r="M233" s="232"/>
      <c r="N233" s="232" t="s">
        <v>242</v>
      </c>
      <c r="O233" s="232" t="s">
        <v>55</v>
      </c>
      <c r="P233" s="232" t="s">
        <v>55</v>
      </c>
      <c r="Q233" s="232" t="s">
        <v>55</v>
      </c>
      <c r="R233" s="232" t="s">
        <v>55</v>
      </c>
      <c r="S233" s="232" t="s">
        <v>55</v>
      </c>
      <c r="T233" s="232" t="s">
        <v>55</v>
      </c>
      <c r="U233" s="232" t="s">
        <v>55</v>
      </c>
      <c r="V233" s="230" t="s">
        <v>54</v>
      </c>
      <c r="W233" s="232" t="s">
        <v>55</v>
      </c>
      <c r="X233" s="232" t="s">
        <v>55</v>
      </c>
      <c r="Y233" s="232">
        <v>0.13</v>
      </c>
      <c r="Z233" s="232" t="s">
        <v>55</v>
      </c>
      <c r="AA233" s="232">
        <v>100</v>
      </c>
      <c r="AB233" s="232" t="s">
        <v>56</v>
      </c>
      <c r="AC233" s="232" t="s">
        <v>55</v>
      </c>
      <c r="AD233" s="232" t="s">
        <v>844</v>
      </c>
      <c r="AE233" s="232" t="s">
        <v>55</v>
      </c>
      <c r="AF233" s="232" t="s">
        <v>58</v>
      </c>
      <c r="AG233" s="232" t="s">
        <v>58</v>
      </c>
      <c r="AH233" s="232" t="s">
        <v>845</v>
      </c>
      <c r="AI233" s="232" t="s">
        <v>58</v>
      </c>
      <c r="AJ233" s="232" t="s">
        <v>77</v>
      </c>
      <c r="AK233" s="232" t="s">
        <v>59</v>
      </c>
      <c r="AL233" s="232">
        <v>40</v>
      </c>
      <c r="AM233" s="232"/>
      <c r="AN233" s="232">
        <v>-35</v>
      </c>
      <c r="AO233" s="232">
        <v>175</v>
      </c>
      <c r="AP233" s="235" t="s">
        <v>846</v>
      </c>
      <c r="AQ233" s="3" t="s">
        <v>847</v>
      </c>
    </row>
    <row r="234" spans="1:43" x14ac:dyDescent="0.25">
      <c r="A234" s="230" t="s">
        <v>903</v>
      </c>
      <c r="B234" s="230" t="s">
        <v>42</v>
      </c>
      <c r="C234" s="230" t="s">
        <v>119</v>
      </c>
      <c r="D234" s="230" t="s">
        <v>120</v>
      </c>
      <c r="E234" s="230" t="s">
        <v>161</v>
      </c>
      <c r="F234" s="243" t="s">
        <v>779</v>
      </c>
      <c r="G234" s="232" t="s">
        <v>73</v>
      </c>
      <c r="H234" s="232" t="s">
        <v>48</v>
      </c>
      <c r="I234" s="232" t="s">
        <v>68</v>
      </c>
      <c r="J234" s="232" t="s">
        <v>207</v>
      </c>
      <c r="K234" s="232">
        <v>15</v>
      </c>
      <c r="L234" s="232">
        <v>15</v>
      </c>
      <c r="M234" s="232"/>
      <c r="N234" s="232" t="s">
        <v>52</v>
      </c>
      <c r="O234" s="232">
        <v>10</v>
      </c>
      <c r="P234" s="232" t="s">
        <v>55</v>
      </c>
      <c r="Q234" s="232" t="s">
        <v>53</v>
      </c>
      <c r="R234" s="232">
        <v>10</v>
      </c>
      <c r="S234" s="232" t="s">
        <v>55</v>
      </c>
      <c r="T234" s="232">
        <v>2</v>
      </c>
      <c r="U234" s="232" t="s">
        <v>55</v>
      </c>
      <c r="V234" s="230" t="s">
        <v>54</v>
      </c>
      <c r="W234" s="232">
        <v>2</v>
      </c>
      <c r="X234" s="232" t="s">
        <v>55</v>
      </c>
      <c r="Y234" s="232">
        <f>W234/R234</f>
        <v>0.2</v>
      </c>
      <c r="Z234" s="232" t="s">
        <v>55</v>
      </c>
      <c r="AA234" s="232">
        <v>50</v>
      </c>
      <c r="AB234" s="232" t="s">
        <v>849</v>
      </c>
      <c r="AC234" s="232" t="s">
        <v>55</v>
      </c>
      <c r="AD234" s="232" t="s">
        <v>850</v>
      </c>
      <c r="AE234" s="232" t="s">
        <v>55</v>
      </c>
      <c r="AF234" s="232" t="s">
        <v>58</v>
      </c>
      <c r="AG234" s="232" t="s">
        <v>58</v>
      </c>
      <c r="AH234" s="232" t="s">
        <v>59</v>
      </c>
      <c r="AI234" s="232" t="s">
        <v>58</v>
      </c>
      <c r="AJ234" s="232" t="s">
        <v>77</v>
      </c>
      <c r="AK234" s="232" t="s">
        <v>59</v>
      </c>
      <c r="AL234" s="232">
        <v>150</v>
      </c>
      <c r="AM234" s="232"/>
      <c r="AN234" s="232">
        <v>49</v>
      </c>
      <c r="AO234" s="232">
        <v>-123</v>
      </c>
      <c r="AP234" s="241" t="s">
        <v>851</v>
      </c>
      <c r="AQ234" s="3" t="s">
        <v>852</v>
      </c>
    </row>
    <row r="235" spans="1:43" x14ac:dyDescent="0.25">
      <c r="A235" s="230" t="s">
        <v>903</v>
      </c>
      <c r="B235" s="230" t="s">
        <v>42</v>
      </c>
      <c r="C235" s="230" t="s">
        <v>119</v>
      </c>
      <c r="D235" s="230" t="s">
        <v>120</v>
      </c>
      <c r="E235" s="230" t="s">
        <v>161</v>
      </c>
      <c r="F235" s="243" t="s">
        <v>779</v>
      </c>
      <c r="G235" s="232" t="s">
        <v>73</v>
      </c>
      <c r="H235" s="232" t="s">
        <v>853</v>
      </c>
      <c r="I235" s="232" t="s">
        <v>182</v>
      </c>
      <c r="J235" s="232" t="s">
        <v>182</v>
      </c>
      <c r="K235" s="232">
        <v>15</v>
      </c>
      <c r="L235" s="232">
        <v>15</v>
      </c>
      <c r="M235" s="232"/>
      <c r="N235" s="232" t="s">
        <v>419</v>
      </c>
      <c r="O235" s="232" t="s">
        <v>854</v>
      </c>
      <c r="P235" s="232" t="s">
        <v>55</v>
      </c>
      <c r="Q235" s="232" t="s">
        <v>855</v>
      </c>
      <c r="R235" s="232">
        <v>4</v>
      </c>
      <c r="S235" s="232" t="s">
        <v>55</v>
      </c>
      <c r="T235" s="232">
        <v>60</v>
      </c>
      <c r="U235" s="232" t="s">
        <v>55</v>
      </c>
      <c r="V235" s="230" t="s">
        <v>54</v>
      </c>
      <c r="W235" s="232">
        <v>60</v>
      </c>
      <c r="X235" s="232" t="s">
        <v>55</v>
      </c>
      <c r="Y235" s="232">
        <f>W235/R235</f>
        <v>15</v>
      </c>
      <c r="Z235" s="232" t="s">
        <v>55</v>
      </c>
      <c r="AA235" s="232">
        <v>60</v>
      </c>
      <c r="AB235" s="232" t="s">
        <v>856</v>
      </c>
      <c r="AC235" s="232" t="s">
        <v>55</v>
      </c>
      <c r="AD235" s="232" t="s">
        <v>857</v>
      </c>
      <c r="AE235" s="232" t="s">
        <v>55</v>
      </c>
      <c r="AF235" s="232" t="s">
        <v>58</v>
      </c>
      <c r="AG235" s="232" t="s">
        <v>58</v>
      </c>
      <c r="AH235" s="232" t="s">
        <v>59</v>
      </c>
      <c r="AI235" s="232" t="s">
        <v>58</v>
      </c>
      <c r="AJ235" s="232" t="s">
        <v>77</v>
      </c>
      <c r="AK235" s="232" t="s">
        <v>59</v>
      </c>
      <c r="AL235" s="232">
        <v>150</v>
      </c>
      <c r="AM235" s="232"/>
      <c r="AN235" s="232">
        <v>49</v>
      </c>
      <c r="AO235" s="232">
        <v>-123</v>
      </c>
      <c r="AP235" s="234" t="s">
        <v>851</v>
      </c>
      <c r="AQ235" s="3" t="s">
        <v>852</v>
      </c>
    </row>
    <row r="236" spans="1:43" x14ac:dyDescent="0.25">
      <c r="A236" s="230" t="s">
        <v>903</v>
      </c>
      <c r="B236" s="232" t="s">
        <v>80</v>
      </c>
      <c r="C236" s="232" t="s">
        <v>167</v>
      </c>
      <c r="D236" s="232" t="s">
        <v>168</v>
      </c>
      <c r="E236" s="232" t="s">
        <v>511</v>
      </c>
      <c r="F236" s="233" t="s">
        <v>512</v>
      </c>
      <c r="G236" s="232" t="s">
        <v>97</v>
      </c>
      <c r="H236" s="232" t="s">
        <v>86</v>
      </c>
      <c r="I236" s="232" t="s">
        <v>49</v>
      </c>
      <c r="J236" s="232" t="s">
        <v>203</v>
      </c>
      <c r="K236" s="232">
        <v>16</v>
      </c>
      <c r="L236" s="232">
        <v>16</v>
      </c>
      <c r="M236" s="232"/>
      <c r="N236" s="232" t="s">
        <v>52</v>
      </c>
      <c r="O236" s="232">
        <v>10</v>
      </c>
      <c r="P236" s="232" t="s">
        <v>55</v>
      </c>
      <c r="Q236" s="232" t="s">
        <v>53</v>
      </c>
      <c r="R236" s="232">
        <f>O236</f>
        <v>10</v>
      </c>
      <c r="S236" s="232" t="str">
        <f>P236</f>
        <v>NA</v>
      </c>
      <c r="T236" s="232">
        <v>30</v>
      </c>
      <c r="U236" s="232" t="s">
        <v>55</v>
      </c>
      <c r="V236" s="232" t="s">
        <v>54</v>
      </c>
      <c r="W236" s="232">
        <f>T236</f>
        <v>30</v>
      </c>
      <c r="X236" s="232" t="str">
        <f>U236</f>
        <v>NA</v>
      </c>
      <c r="Y236" s="232">
        <f>W236/R236</f>
        <v>3</v>
      </c>
      <c r="Z236" s="232" t="s">
        <v>55</v>
      </c>
      <c r="AA236" s="232">
        <v>15</v>
      </c>
      <c r="AB236" s="232" t="s">
        <v>56</v>
      </c>
      <c r="AC236" s="232" t="s">
        <v>55</v>
      </c>
      <c r="AD236" s="232" t="s">
        <v>858</v>
      </c>
      <c r="AE236" s="232" t="s">
        <v>55</v>
      </c>
      <c r="AF236" s="232" t="s">
        <v>58</v>
      </c>
      <c r="AG236" s="232" t="s">
        <v>58</v>
      </c>
      <c r="AH236" s="232" t="s">
        <v>59</v>
      </c>
      <c r="AI236" s="232" t="s">
        <v>60</v>
      </c>
      <c r="AJ236" s="234">
        <v>36.200000000000003</v>
      </c>
      <c r="AK236" s="232" t="s">
        <v>513</v>
      </c>
      <c r="AL236" s="232">
        <v>300</v>
      </c>
      <c r="AM236" s="232"/>
      <c r="AN236" s="232">
        <v>49</v>
      </c>
      <c r="AO236" s="232">
        <v>-123</v>
      </c>
      <c r="AP236" s="234" t="s">
        <v>859</v>
      </c>
      <c r="AQ236" s="3" t="s">
        <v>515</v>
      </c>
    </row>
    <row r="237" spans="1:43" x14ac:dyDescent="0.25">
      <c r="A237" s="230" t="s">
        <v>903</v>
      </c>
      <c r="B237" s="232" t="s">
        <v>80</v>
      </c>
      <c r="C237" s="232" t="s">
        <v>167</v>
      </c>
      <c r="D237" s="232" t="s">
        <v>168</v>
      </c>
      <c r="E237" s="232" t="s">
        <v>511</v>
      </c>
      <c r="F237" s="233" t="s">
        <v>512</v>
      </c>
      <c r="G237" s="232" t="s">
        <v>97</v>
      </c>
      <c r="H237" s="232" t="s">
        <v>86</v>
      </c>
      <c r="I237" s="232" t="s">
        <v>49</v>
      </c>
      <c r="J237" s="232" t="s">
        <v>203</v>
      </c>
      <c r="K237" s="232">
        <v>16</v>
      </c>
      <c r="L237" s="232">
        <v>16</v>
      </c>
      <c r="M237" s="232"/>
      <c r="N237" s="232" t="s">
        <v>242</v>
      </c>
      <c r="O237" s="232" t="s">
        <v>55</v>
      </c>
      <c r="P237" s="232" t="s">
        <v>55</v>
      </c>
      <c r="Q237" s="232" t="s">
        <v>53</v>
      </c>
      <c r="R237" s="232" t="s">
        <v>55</v>
      </c>
      <c r="S237" s="232" t="s">
        <v>55</v>
      </c>
      <c r="T237" s="232" t="s">
        <v>55</v>
      </c>
      <c r="U237" s="232" t="s">
        <v>55</v>
      </c>
      <c r="V237" s="232" t="s">
        <v>54</v>
      </c>
      <c r="W237" s="232" t="s">
        <v>55</v>
      </c>
      <c r="X237" s="232" t="s">
        <v>55</v>
      </c>
      <c r="Y237" s="232">
        <v>1</v>
      </c>
      <c r="Z237" s="232" t="s">
        <v>55</v>
      </c>
      <c r="AA237" s="232">
        <v>15</v>
      </c>
      <c r="AB237" s="232" t="s">
        <v>56</v>
      </c>
      <c r="AC237" s="232" t="s">
        <v>55</v>
      </c>
      <c r="AD237" s="232" t="s">
        <v>858</v>
      </c>
      <c r="AE237" s="232" t="s">
        <v>55</v>
      </c>
      <c r="AF237" s="232" t="s">
        <v>58</v>
      </c>
      <c r="AG237" s="232" t="s">
        <v>58</v>
      </c>
      <c r="AH237" s="232" t="s">
        <v>59</v>
      </c>
      <c r="AI237" s="232" t="s">
        <v>60</v>
      </c>
      <c r="AJ237" s="234">
        <v>36.200000000000003</v>
      </c>
      <c r="AK237" s="232" t="s">
        <v>513</v>
      </c>
      <c r="AL237" s="232">
        <v>300</v>
      </c>
      <c r="AM237" s="232"/>
      <c r="AN237" s="232">
        <v>49</v>
      </c>
      <c r="AO237" s="232">
        <v>-123</v>
      </c>
      <c r="AP237" s="234" t="s">
        <v>859</v>
      </c>
      <c r="AQ237" s="3" t="s">
        <v>515</v>
      </c>
    </row>
    <row r="238" spans="1:43" x14ac:dyDescent="0.25">
      <c r="A238" s="230" t="s">
        <v>903</v>
      </c>
      <c r="B238" s="232" t="s">
        <v>42</v>
      </c>
      <c r="C238" s="232" t="s">
        <v>119</v>
      </c>
      <c r="D238" s="232" t="s">
        <v>120</v>
      </c>
      <c r="E238" s="232" t="s">
        <v>161</v>
      </c>
      <c r="F238" s="233" t="s">
        <v>516</v>
      </c>
      <c r="G238" s="232" t="s">
        <v>73</v>
      </c>
      <c r="H238" s="232" t="s">
        <v>860</v>
      </c>
      <c r="I238" s="232" t="s">
        <v>68</v>
      </c>
      <c r="J238" s="232" t="s">
        <v>203</v>
      </c>
      <c r="K238" s="232">
        <v>5</v>
      </c>
      <c r="L238" s="232">
        <v>5</v>
      </c>
      <c r="M238" s="232"/>
      <c r="N238" s="232" t="s">
        <v>52</v>
      </c>
      <c r="O238" s="232">
        <v>6.4</v>
      </c>
      <c r="P238" s="232">
        <v>2</v>
      </c>
      <c r="Q238" s="232" t="s">
        <v>53</v>
      </c>
      <c r="R238" s="234">
        <v>6.4</v>
      </c>
      <c r="S238" s="234">
        <v>2</v>
      </c>
      <c r="T238" s="232">
        <v>0.18099999999999999</v>
      </c>
      <c r="U238" s="232">
        <v>1.7000000000000001E-2</v>
      </c>
      <c r="V238" s="232" t="s">
        <v>420</v>
      </c>
      <c r="W238" s="232">
        <f>T238/0.0112</f>
        <v>16.160714285714285</v>
      </c>
      <c r="X238" s="232">
        <f>U238/0.0112</f>
        <v>1.517857142857143</v>
      </c>
      <c r="Y238" s="232">
        <f>T238/O238</f>
        <v>2.8281249999999997E-2</v>
      </c>
      <c r="Z238" s="232" t="s">
        <v>55</v>
      </c>
      <c r="AA238" s="232">
        <v>40</v>
      </c>
      <c r="AB238" s="232" t="s">
        <v>861</v>
      </c>
      <c r="AC238" s="232" t="s">
        <v>55</v>
      </c>
      <c r="AD238" s="232" t="s">
        <v>862</v>
      </c>
      <c r="AE238" s="232" t="s">
        <v>619</v>
      </c>
      <c r="AF238" s="232" t="s">
        <v>60</v>
      </c>
      <c r="AG238" s="232" t="s">
        <v>55</v>
      </c>
      <c r="AH238" s="232" t="s">
        <v>61</v>
      </c>
      <c r="AI238" s="232" t="s">
        <v>58</v>
      </c>
      <c r="AJ238" s="232" t="s">
        <v>77</v>
      </c>
      <c r="AK238" s="232" t="s">
        <v>59</v>
      </c>
      <c r="AL238" s="232">
        <v>575</v>
      </c>
      <c r="AM238" s="232"/>
      <c r="AN238" s="232">
        <v>42</v>
      </c>
      <c r="AO238" s="232">
        <v>-70</v>
      </c>
      <c r="AP238" s="232" t="s">
        <v>519</v>
      </c>
      <c r="AQ238" s="3" t="s">
        <v>520</v>
      </c>
    </row>
    <row r="239" spans="1:43" x14ac:dyDescent="0.25">
      <c r="A239" s="230" t="s">
        <v>903</v>
      </c>
      <c r="B239" s="232" t="s">
        <v>42</v>
      </c>
      <c r="C239" s="232" t="s">
        <v>119</v>
      </c>
      <c r="D239" s="232" t="s">
        <v>120</v>
      </c>
      <c r="E239" s="232" t="s">
        <v>161</v>
      </c>
      <c r="F239" s="233" t="s">
        <v>516</v>
      </c>
      <c r="G239" s="232" t="s">
        <v>73</v>
      </c>
      <c r="H239" s="232" t="s">
        <v>860</v>
      </c>
      <c r="I239" s="232" t="s">
        <v>68</v>
      </c>
      <c r="J239" s="232" t="s">
        <v>203</v>
      </c>
      <c r="K239" s="232">
        <v>10</v>
      </c>
      <c r="L239" s="232">
        <v>10</v>
      </c>
      <c r="M239" s="232"/>
      <c r="N239" s="232" t="s">
        <v>52</v>
      </c>
      <c r="O239" s="232">
        <v>6.4</v>
      </c>
      <c r="P239" s="232">
        <v>2.9</v>
      </c>
      <c r="Q239" s="232" t="s">
        <v>53</v>
      </c>
      <c r="R239" s="234">
        <v>6.4</v>
      </c>
      <c r="S239" s="234">
        <v>2.9</v>
      </c>
      <c r="T239" s="232">
        <v>0.25600000000000001</v>
      </c>
      <c r="U239" s="232">
        <v>6.3E-2</v>
      </c>
      <c r="V239" s="232" t="s">
        <v>420</v>
      </c>
      <c r="W239" s="232">
        <f>T239/0.0112</f>
        <v>22.857142857142858</v>
      </c>
      <c r="X239" s="232">
        <f>U239/0.0112</f>
        <v>5.625</v>
      </c>
      <c r="Y239" s="232">
        <f>T239/O239</f>
        <v>0.04</v>
      </c>
      <c r="Z239" s="232" t="s">
        <v>55</v>
      </c>
      <c r="AA239" s="232">
        <v>40</v>
      </c>
      <c r="AB239" s="232" t="s">
        <v>861</v>
      </c>
      <c r="AC239" s="232" t="s">
        <v>55</v>
      </c>
      <c r="AD239" s="232" t="s">
        <v>862</v>
      </c>
      <c r="AE239" s="232" t="s">
        <v>619</v>
      </c>
      <c r="AF239" s="232" t="s">
        <v>60</v>
      </c>
      <c r="AG239" s="232" t="s">
        <v>55</v>
      </c>
      <c r="AH239" s="232" t="s">
        <v>61</v>
      </c>
      <c r="AI239" s="232" t="s">
        <v>58</v>
      </c>
      <c r="AJ239" s="232" t="s">
        <v>77</v>
      </c>
      <c r="AK239" s="232" t="s">
        <v>59</v>
      </c>
      <c r="AL239" s="232">
        <v>575</v>
      </c>
      <c r="AM239" s="232"/>
      <c r="AN239" s="232">
        <v>42</v>
      </c>
      <c r="AO239" s="232">
        <v>-70</v>
      </c>
      <c r="AP239" s="232" t="s">
        <v>519</v>
      </c>
      <c r="AQ239" s="3" t="s">
        <v>520</v>
      </c>
    </row>
    <row r="240" spans="1:43" x14ac:dyDescent="0.25">
      <c r="A240" s="230" t="s">
        <v>903</v>
      </c>
      <c r="B240" s="232" t="s">
        <v>42</v>
      </c>
      <c r="C240" s="232" t="s">
        <v>119</v>
      </c>
      <c r="D240" s="232" t="s">
        <v>120</v>
      </c>
      <c r="E240" s="232" t="s">
        <v>161</v>
      </c>
      <c r="F240" s="233" t="s">
        <v>516</v>
      </c>
      <c r="G240" s="232" t="s">
        <v>73</v>
      </c>
      <c r="H240" s="232" t="s">
        <v>860</v>
      </c>
      <c r="I240" s="232" t="s">
        <v>68</v>
      </c>
      <c r="J240" s="232" t="s">
        <v>203</v>
      </c>
      <c r="K240" s="232">
        <v>15</v>
      </c>
      <c r="L240" s="232">
        <v>15</v>
      </c>
      <c r="M240" s="232"/>
      <c r="N240" s="232" t="s">
        <v>52</v>
      </c>
      <c r="O240" s="232">
        <v>5.8</v>
      </c>
      <c r="P240" s="232">
        <v>1.8</v>
      </c>
      <c r="Q240" s="232" t="s">
        <v>53</v>
      </c>
      <c r="R240" s="234">
        <v>5.8</v>
      </c>
      <c r="S240" s="234">
        <v>1.8</v>
      </c>
      <c r="T240" s="232">
        <v>0.29199999999999998</v>
      </c>
      <c r="U240" s="232">
        <v>2.7E-2</v>
      </c>
      <c r="V240" s="232" t="s">
        <v>420</v>
      </c>
      <c r="W240" s="232">
        <f>T240/0.0112</f>
        <v>26.071428571428569</v>
      </c>
      <c r="X240" s="232">
        <f>U240/0.0112</f>
        <v>2.4107142857142856</v>
      </c>
      <c r="Y240" s="232">
        <f>T240/O240</f>
        <v>5.0344827586206897E-2</v>
      </c>
      <c r="Z240" s="232" t="s">
        <v>55</v>
      </c>
      <c r="AA240" s="232">
        <v>40</v>
      </c>
      <c r="AB240" s="232" t="s">
        <v>861</v>
      </c>
      <c r="AC240" s="232" t="s">
        <v>55</v>
      </c>
      <c r="AD240" s="232" t="s">
        <v>862</v>
      </c>
      <c r="AE240" s="232" t="s">
        <v>619</v>
      </c>
      <c r="AF240" s="232" t="s">
        <v>60</v>
      </c>
      <c r="AG240" s="232" t="s">
        <v>55</v>
      </c>
      <c r="AH240" s="232" t="s">
        <v>61</v>
      </c>
      <c r="AI240" s="232" t="s">
        <v>58</v>
      </c>
      <c r="AJ240" s="232" t="s">
        <v>77</v>
      </c>
      <c r="AK240" s="232" t="s">
        <v>59</v>
      </c>
      <c r="AL240" s="232">
        <v>0</v>
      </c>
      <c r="AM240" s="232"/>
      <c r="AN240" s="232">
        <v>42</v>
      </c>
      <c r="AO240" s="232">
        <v>-70</v>
      </c>
      <c r="AP240" s="232" t="s">
        <v>519</v>
      </c>
      <c r="AQ240" s="3" t="s">
        <v>520</v>
      </c>
    </row>
    <row r="241" spans="1:43" x14ac:dyDescent="0.25">
      <c r="A241" s="230" t="s">
        <v>903</v>
      </c>
      <c r="B241" s="232" t="s">
        <v>42</v>
      </c>
      <c r="C241" s="232" t="s">
        <v>119</v>
      </c>
      <c r="D241" s="232" t="s">
        <v>120</v>
      </c>
      <c r="E241" s="232" t="s">
        <v>161</v>
      </c>
      <c r="F241" s="233" t="s">
        <v>516</v>
      </c>
      <c r="G241" s="232" t="s">
        <v>73</v>
      </c>
      <c r="H241" s="232" t="s">
        <v>860</v>
      </c>
      <c r="I241" s="232" t="s">
        <v>68</v>
      </c>
      <c r="J241" s="232" t="s">
        <v>203</v>
      </c>
      <c r="K241" s="232">
        <v>15</v>
      </c>
      <c r="L241" s="232">
        <v>15</v>
      </c>
      <c r="M241" s="232"/>
      <c r="N241" s="232" t="s">
        <v>52</v>
      </c>
      <c r="O241" s="232">
        <v>9.6</v>
      </c>
      <c r="P241" s="232">
        <v>2.6</v>
      </c>
      <c r="Q241" s="232" t="s">
        <v>53</v>
      </c>
      <c r="R241" s="234">
        <v>9.6</v>
      </c>
      <c r="S241" s="234">
        <v>2.6</v>
      </c>
      <c r="T241" s="232">
        <v>0.35299999999999998</v>
      </c>
      <c r="U241" s="232">
        <v>3.9E-2</v>
      </c>
      <c r="V241" s="232" t="s">
        <v>420</v>
      </c>
      <c r="W241" s="232">
        <f>T241/0.0112</f>
        <v>31.517857142857142</v>
      </c>
      <c r="X241" s="232">
        <f>U241/0.0112</f>
        <v>3.4821428571428572</v>
      </c>
      <c r="Y241" s="232">
        <f>T241/O241</f>
        <v>3.6770833333333336E-2</v>
      </c>
      <c r="Z241" s="232" t="s">
        <v>55</v>
      </c>
      <c r="AA241" s="232">
        <v>40</v>
      </c>
      <c r="AB241" s="232" t="s">
        <v>861</v>
      </c>
      <c r="AC241" s="232" t="s">
        <v>55</v>
      </c>
      <c r="AD241" s="232" t="s">
        <v>862</v>
      </c>
      <c r="AE241" s="232" t="s">
        <v>619</v>
      </c>
      <c r="AF241" s="232" t="s">
        <v>60</v>
      </c>
      <c r="AG241" s="232" t="s">
        <v>55</v>
      </c>
      <c r="AH241" s="232" t="s">
        <v>61</v>
      </c>
      <c r="AI241" s="232" t="s">
        <v>58</v>
      </c>
      <c r="AJ241" s="232" t="s">
        <v>77</v>
      </c>
      <c r="AK241" s="232" t="s">
        <v>59</v>
      </c>
      <c r="AL241" s="232">
        <v>575</v>
      </c>
      <c r="AM241" s="232"/>
      <c r="AN241" s="232">
        <v>42</v>
      </c>
      <c r="AO241" s="232">
        <v>-70</v>
      </c>
      <c r="AP241" s="232" t="s">
        <v>519</v>
      </c>
      <c r="AQ241" s="3" t="s">
        <v>520</v>
      </c>
    </row>
    <row r="242" spans="1:43" x14ac:dyDescent="0.25">
      <c r="A242" s="230" t="s">
        <v>903</v>
      </c>
      <c r="B242" s="232" t="s">
        <v>42</v>
      </c>
      <c r="C242" s="232" t="s">
        <v>69</v>
      </c>
      <c r="D242" s="232" t="s">
        <v>178</v>
      </c>
      <c r="E242" s="232" t="s">
        <v>204</v>
      </c>
      <c r="F242" s="233" t="s">
        <v>205</v>
      </c>
      <c r="G242" s="232" t="s">
        <v>73</v>
      </c>
      <c r="H242" s="232" t="s">
        <v>455</v>
      </c>
      <c r="I242" s="232" t="s">
        <v>49</v>
      </c>
      <c r="J242" s="232" t="s">
        <v>203</v>
      </c>
      <c r="K242" s="232">
        <v>16</v>
      </c>
      <c r="L242" s="232">
        <v>16</v>
      </c>
      <c r="M242" s="232"/>
      <c r="N242" s="232" t="s">
        <v>52</v>
      </c>
      <c r="O242" s="232">
        <v>407.2</v>
      </c>
      <c r="P242" s="232" t="s">
        <v>55</v>
      </c>
      <c r="Q242" s="232" t="s">
        <v>53</v>
      </c>
      <c r="R242" s="234">
        <v>407.2</v>
      </c>
      <c r="S242" s="234" t="s">
        <v>55</v>
      </c>
      <c r="T242" s="232">
        <v>135.6</v>
      </c>
      <c r="U242" s="232" t="s">
        <v>55</v>
      </c>
      <c r="V242" s="232" t="s">
        <v>54</v>
      </c>
      <c r="W242" s="232">
        <v>135.6</v>
      </c>
      <c r="X242" s="232" t="s">
        <v>55</v>
      </c>
      <c r="Y242" s="232">
        <f>T242/O242</f>
        <v>0.3330058939096267</v>
      </c>
      <c r="Z242" s="232" t="s">
        <v>55</v>
      </c>
      <c r="AA242" s="232">
        <v>217.5</v>
      </c>
      <c r="AB242" s="232" t="s">
        <v>56</v>
      </c>
      <c r="AC242" s="232">
        <v>7</v>
      </c>
      <c r="AD242" s="232" t="s">
        <v>863</v>
      </c>
      <c r="AE242" s="232" t="s">
        <v>521</v>
      </c>
      <c r="AF242" s="232" t="s">
        <v>60</v>
      </c>
      <c r="AG242" s="232" t="s">
        <v>55</v>
      </c>
      <c r="AH242" s="232" t="s">
        <v>194</v>
      </c>
      <c r="AI242" s="232" t="s">
        <v>60</v>
      </c>
      <c r="AJ242" s="232" t="s">
        <v>864</v>
      </c>
      <c r="AK242" s="232" t="s">
        <v>174</v>
      </c>
      <c r="AL242" s="232">
        <v>50</v>
      </c>
      <c r="AM242" s="232"/>
      <c r="AN242" s="232">
        <v>-42</v>
      </c>
      <c r="AO242" s="232">
        <v>-65</v>
      </c>
      <c r="AP242" s="234" t="s">
        <v>523</v>
      </c>
      <c r="AQ242" s="3" t="s">
        <v>524</v>
      </c>
    </row>
    <row r="243" spans="1:43" x14ac:dyDescent="0.25">
      <c r="A243" s="230" t="s">
        <v>903</v>
      </c>
      <c r="B243" s="232" t="s">
        <v>42</v>
      </c>
      <c r="C243" s="232" t="s">
        <v>69</v>
      </c>
      <c r="D243" s="232" t="s">
        <v>178</v>
      </c>
      <c r="E243" s="232" t="s">
        <v>204</v>
      </c>
      <c r="F243" s="233" t="s">
        <v>205</v>
      </c>
      <c r="G243" s="232" t="s">
        <v>73</v>
      </c>
      <c r="H243" s="232" t="s">
        <v>455</v>
      </c>
      <c r="I243" s="232" t="s">
        <v>49</v>
      </c>
      <c r="J243" s="232" t="s">
        <v>203</v>
      </c>
      <c r="K243" s="232">
        <v>16</v>
      </c>
      <c r="L243" s="232">
        <v>16</v>
      </c>
      <c r="M243" s="232"/>
      <c r="N243" s="232" t="s">
        <v>52</v>
      </c>
      <c r="O243" s="232">
        <v>476.5</v>
      </c>
      <c r="P243" s="232" t="s">
        <v>55</v>
      </c>
      <c r="Q243" s="232" t="s">
        <v>53</v>
      </c>
      <c r="R243" s="234">
        <v>476.5</v>
      </c>
      <c r="S243" s="234" t="s">
        <v>55</v>
      </c>
      <c r="T243" s="232">
        <v>218.1</v>
      </c>
      <c r="U243" s="232" t="s">
        <v>55</v>
      </c>
      <c r="V243" s="232" t="s">
        <v>54</v>
      </c>
      <c r="W243" s="232">
        <v>218.1</v>
      </c>
      <c r="X243" s="232" t="s">
        <v>55</v>
      </c>
      <c r="Y243" s="232">
        <f>T243/O243</f>
        <v>0.45771248688352567</v>
      </c>
      <c r="Z243" s="232" t="s">
        <v>55</v>
      </c>
      <c r="AA243" s="232">
        <v>217.5</v>
      </c>
      <c r="AB243" s="232" t="s">
        <v>56</v>
      </c>
      <c r="AC243" s="232">
        <v>7</v>
      </c>
      <c r="AD243" s="232" t="s">
        <v>863</v>
      </c>
      <c r="AE243" s="232" t="s">
        <v>521</v>
      </c>
      <c r="AF243" s="232" t="s">
        <v>60</v>
      </c>
      <c r="AG243" s="232" t="s">
        <v>55</v>
      </c>
      <c r="AH243" s="232" t="s">
        <v>194</v>
      </c>
      <c r="AI243" s="232" t="s">
        <v>60</v>
      </c>
      <c r="AJ243" s="232" t="s">
        <v>864</v>
      </c>
      <c r="AK243" s="232" t="s">
        <v>174</v>
      </c>
      <c r="AL243" s="232">
        <v>50</v>
      </c>
      <c r="AM243" s="232"/>
      <c r="AN243" s="232">
        <v>-42</v>
      </c>
      <c r="AO243" s="232">
        <v>-65</v>
      </c>
      <c r="AP243" s="234" t="s">
        <v>523</v>
      </c>
      <c r="AQ243" s="3" t="s">
        <v>524</v>
      </c>
    </row>
    <row r="244" spans="1:43" x14ac:dyDescent="0.25">
      <c r="A244" s="230" t="s">
        <v>903</v>
      </c>
      <c r="B244" s="232" t="s">
        <v>80</v>
      </c>
      <c r="C244" s="232" t="s">
        <v>525</v>
      </c>
      <c r="D244" s="232" t="s">
        <v>526</v>
      </c>
      <c r="E244" s="232" t="s">
        <v>527</v>
      </c>
      <c r="F244" s="233" t="s">
        <v>528</v>
      </c>
      <c r="G244" s="232" t="s">
        <v>108</v>
      </c>
      <c r="H244" s="232" t="s">
        <v>529</v>
      </c>
      <c r="I244" s="232" t="s">
        <v>68</v>
      </c>
      <c r="J244" s="232" t="s">
        <v>87</v>
      </c>
      <c r="K244" s="232">
        <v>20</v>
      </c>
      <c r="L244" s="232">
        <v>20</v>
      </c>
      <c r="M244" s="232"/>
      <c r="N244" s="232" t="s">
        <v>242</v>
      </c>
      <c r="O244" s="232" t="s">
        <v>55</v>
      </c>
      <c r="P244" s="232" t="s">
        <v>55</v>
      </c>
      <c r="Q244" s="232" t="s">
        <v>53</v>
      </c>
      <c r="R244" s="232" t="s">
        <v>55</v>
      </c>
      <c r="S244" s="232" t="s">
        <v>55</v>
      </c>
      <c r="T244" s="232" t="s">
        <v>55</v>
      </c>
      <c r="U244" s="232" t="s">
        <v>55</v>
      </c>
      <c r="V244" s="232" t="s">
        <v>54</v>
      </c>
      <c r="W244" s="232" t="s">
        <v>55</v>
      </c>
      <c r="X244" s="232" t="s">
        <v>55</v>
      </c>
      <c r="Y244" s="232">
        <v>0.12</v>
      </c>
      <c r="Z244" s="232" t="s">
        <v>55</v>
      </c>
      <c r="AA244" s="232">
        <v>200</v>
      </c>
      <c r="AB244" s="232" t="s">
        <v>56</v>
      </c>
      <c r="AC244" s="232">
        <v>6</v>
      </c>
      <c r="AD244" s="232" t="s">
        <v>865</v>
      </c>
      <c r="AE244" s="232" t="s">
        <v>609</v>
      </c>
      <c r="AF244" s="232" t="s">
        <v>58</v>
      </c>
      <c r="AG244" s="232" t="s">
        <v>58</v>
      </c>
      <c r="AH244" s="232" t="s">
        <v>76</v>
      </c>
      <c r="AI244" s="232" t="s">
        <v>58</v>
      </c>
      <c r="AJ244" s="232" t="s">
        <v>77</v>
      </c>
      <c r="AK244" s="232" t="s">
        <v>76</v>
      </c>
      <c r="AL244" s="232">
        <v>30</v>
      </c>
      <c r="AM244" s="232"/>
      <c r="AN244" s="232">
        <v>37</v>
      </c>
      <c r="AO244" s="232">
        <v>-8</v>
      </c>
      <c r="AP244" s="234" t="s">
        <v>531</v>
      </c>
      <c r="AQ244" s="3" t="s">
        <v>532</v>
      </c>
    </row>
    <row r="245" spans="1:43" x14ac:dyDescent="0.25">
      <c r="A245" s="230" t="s">
        <v>903</v>
      </c>
      <c r="B245" s="232" t="s">
        <v>80</v>
      </c>
      <c r="C245" s="232" t="s">
        <v>525</v>
      </c>
      <c r="D245" s="232" t="s">
        <v>526</v>
      </c>
      <c r="E245" s="232" t="s">
        <v>527</v>
      </c>
      <c r="F245" s="233" t="s">
        <v>528</v>
      </c>
      <c r="G245" s="232" t="s">
        <v>108</v>
      </c>
      <c r="H245" s="232" t="s">
        <v>529</v>
      </c>
      <c r="I245" s="232" t="s">
        <v>68</v>
      </c>
      <c r="J245" s="232" t="s">
        <v>87</v>
      </c>
      <c r="K245" s="232">
        <v>20</v>
      </c>
      <c r="L245" s="232">
        <v>20</v>
      </c>
      <c r="M245" s="232"/>
      <c r="N245" s="232" t="s">
        <v>242</v>
      </c>
      <c r="O245" s="232" t="s">
        <v>55</v>
      </c>
      <c r="P245" s="232" t="s">
        <v>55</v>
      </c>
      <c r="Q245" s="232" t="s">
        <v>53</v>
      </c>
      <c r="R245" s="232" t="s">
        <v>55</v>
      </c>
      <c r="S245" s="232" t="s">
        <v>55</v>
      </c>
      <c r="T245" s="232" t="s">
        <v>55</v>
      </c>
      <c r="U245" s="232" t="s">
        <v>55</v>
      </c>
      <c r="V245" s="232" t="s">
        <v>54</v>
      </c>
      <c r="W245" s="232" t="s">
        <v>55</v>
      </c>
      <c r="X245" s="232" t="s">
        <v>55</v>
      </c>
      <c r="Y245" s="232">
        <v>0.14000000000000001</v>
      </c>
      <c r="Z245" s="232" t="s">
        <v>55</v>
      </c>
      <c r="AA245" s="232">
        <v>200</v>
      </c>
      <c r="AB245" s="232" t="s">
        <v>56</v>
      </c>
      <c r="AC245" s="232">
        <v>5</v>
      </c>
      <c r="AD245" s="232" t="s">
        <v>530</v>
      </c>
      <c r="AE245" s="232" t="s">
        <v>609</v>
      </c>
      <c r="AF245" s="232" t="s">
        <v>58</v>
      </c>
      <c r="AG245" s="232" t="s">
        <v>58</v>
      </c>
      <c r="AH245" s="232" t="s">
        <v>76</v>
      </c>
      <c r="AI245" s="232" t="s">
        <v>58</v>
      </c>
      <c r="AJ245" s="232" t="s">
        <v>77</v>
      </c>
      <c r="AK245" s="232" t="s">
        <v>76</v>
      </c>
      <c r="AL245" s="232">
        <v>30</v>
      </c>
      <c r="AM245" s="232"/>
      <c r="AN245" s="232">
        <v>37</v>
      </c>
      <c r="AO245" s="232">
        <v>-8</v>
      </c>
      <c r="AP245" s="234" t="s">
        <v>531</v>
      </c>
      <c r="AQ245" s="3" t="s">
        <v>532</v>
      </c>
    </row>
    <row r="246" spans="1:43" x14ac:dyDescent="0.25">
      <c r="A246" s="230" t="s">
        <v>903</v>
      </c>
      <c r="B246" s="232" t="s">
        <v>80</v>
      </c>
      <c r="C246" s="232" t="s">
        <v>167</v>
      </c>
      <c r="D246" s="232" t="s">
        <v>168</v>
      </c>
      <c r="E246" s="232" t="s">
        <v>866</v>
      </c>
      <c r="F246" s="233" t="s">
        <v>867</v>
      </c>
      <c r="G246" s="232" t="s">
        <v>97</v>
      </c>
      <c r="H246" s="232" t="s">
        <v>683</v>
      </c>
      <c r="I246" s="232" t="s">
        <v>182</v>
      </c>
      <c r="J246" s="232" t="s">
        <v>182</v>
      </c>
      <c r="K246" s="232">
        <v>27</v>
      </c>
      <c r="L246" s="232">
        <v>27</v>
      </c>
      <c r="M246" s="232"/>
      <c r="N246" s="232" t="s">
        <v>52</v>
      </c>
      <c r="O246" s="232">
        <v>40</v>
      </c>
      <c r="P246" s="232" t="s">
        <v>55</v>
      </c>
      <c r="Q246" s="232" t="s">
        <v>53</v>
      </c>
      <c r="R246" s="232">
        <f>O246</f>
        <v>40</v>
      </c>
      <c r="S246" s="232" t="str">
        <f>P246</f>
        <v>NA</v>
      </c>
      <c r="T246" s="232">
        <v>68</v>
      </c>
      <c r="U246" s="232" t="s">
        <v>55</v>
      </c>
      <c r="V246" s="232" t="s">
        <v>54</v>
      </c>
      <c r="W246" s="232">
        <f>T246</f>
        <v>68</v>
      </c>
      <c r="X246" s="232" t="str">
        <f>U246</f>
        <v>NA</v>
      </c>
      <c r="Y246" s="232">
        <f>W246/R246</f>
        <v>1.7</v>
      </c>
      <c r="Z246" s="232" t="s">
        <v>55</v>
      </c>
      <c r="AA246" s="232">
        <v>200</v>
      </c>
      <c r="AB246" s="232" t="s">
        <v>56</v>
      </c>
      <c r="AC246" s="232">
        <v>3</v>
      </c>
      <c r="AD246" s="232" t="s">
        <v>868</v>
      </c>
      <c r="AE246" s="232" t="s">
        <v>55</v>
      </c>
      <c r="AF246" s="232" t="s">
        <v>58</v>
      </c>
      <c r="AG246" s="232" t="s">
        <v>58</v>
      </c>
      <c r="AH246" s="232" t="s">
        <v>76</v>
      </c>
      <c r="AI246" s="232" t="s">
        <v>58</v>
      </c>
      <c r="AJ246" s="232" t="s">
        <v>77</v>
      </c>
      <c r="AK246" s="232" t="s">
        <v>869</v>
      </c>
      <c r="AL246" s="232">
        <v>80</v>
      </c>
      <c r="AM246" s="232"/>
      <c r="AN246" s="232">
        <v>34</v>
      </c>
      <c r="AO246" s="232">
        <v>-77</v>
      </c>
      <c r="AP246" s="234" t="s">
        <v>870</v>
      </c>
      <c r="AQ246" s="3" t="s">
        <v>871</v>
      </c>
    </row>
    <row r="247" spans="1:43" x14ac:dyDescent="0.25">
      <c r="A247" s="230" t="s">
        <v>903</v>
      </c>
      <c r="B247" s="232" t="s">
        <v>109</v>
      </c>
      <c r="C247" s="232" t="s">
        <v>872</v>
      </c>
      <c r="D247" s="232" t="s">
        <v>873</v>
      </c>
      <c r="E247" s="232" t="s">
        <v>874</v>
      </c>
      <c r="F247" s="233" t="s">
        <v>875</v>
      </c>
      <c r="G247" s="232" t="s">
        <v>108</v>
      </c>
      <c r="H247" s="232" t="s">
        <v>455</v>
      </c>
      <c r="I247" s="232" t="s">
        <v>68</v>
      </c>
      <c r="J247" s="232" t="s">
        <v>87</v>
      </c>
      <c r="K247" s="232">
        <v>2</v>
      </c>
      <c r="L247" s="232">
        <v>2</v>
      </c>
      <c r="M247" s="232"/>
      <c r="N247" s="232" t="s">
        <v>52</v>
      </c>
      <c r="O247" s="232">
        <v>267</v>
      </c>
      <c r="P247" s="232" t="s">
        <v>55</v>
      </c>
      <c r="Q247" s="232" t="s">
        <v>261</v>
      </c>
      <c r="R247" s="234">
        <f>O247/14.0067</f>
        <v>19.062305896463833</v>
      </c>
      <c r="S247" s="234" t="s">
        <v>55</v>
      </c>
      <c r="T247" s="232">
        <v>1613</v>
      </c>
      <c r="U247" s="232" t="s">
        <v>55</v>
      </c>
      <c r="V247" s="232" t="s">
        <v>232</v>
      </c>
      <c r="W247" s="232">
        <f>T247/14.0067</f>
        <v>115.15917382395567</v>
      </c>
      <c r="X247" s="232" t="s">
        <v>55</v>
      </c>
      <c r="Y247" s="232">
        <f>T247/O247</f>
        <v>6.0411985018726595</v>
      </c>
      <c r="Z247" s="232" t="s">
        <v>55</v>
      </c>
      <c r="AA247" s="232">
        <v>100</v>
      </c>
      <c r="AB247" s="232" t="s">
        <v>56</v>
      </c>
      <c r="AC247" s="232">
        <v>4</v>
      </c>
      <c r="AD247" s="232" t="s">
        <v>876</v>
      </c>
      <c r="AE247" s="232" t="s">
        <v>609</v>
      </c>
      <c r="AF247" s="232" t="s">
        <v>58</v>
      </c>
      <c r="AG247" s="232" t="s">
        <v>58</v>
      </c>
      <c r="AH247" s="232" t="s">
        <v>59</v>
      </c>
      <c r="AI247" s="232" t="s">
        <v>60</v>
      </c>
      <c r="AJ247" s="232" t="s">
        <v>553</v>
      </c>
      <c r="AK247" s="232" t="s">
        <v>174</v>
      </c>
      <c r="AL247" s="232" t="s">
        <v>55</v>
      </c>
      <c r="AM247" s="232"/>
      <c r="AN247" s="232">
        <v>60</v>
      </c>
      <c r="AO247" s="232">
        <v>18</v>
      </c>
      <c r="AP247" s="232" t="s">
        <v>877</v>
      </c>
      <c r="AQ247" s="3" t="s">
        <v>555</v>
      </c>
    </row>
    <row r="248" spans="1:43" x14ac:dyDescent="0.25">
      <c r="A248" s="230" t="s">
        <v>903</v>
      </c>
      <c r="B248" s="232" t="s">
        <v>80</v>
      </c>
      <c r="C248" s="232" t="s">
        <v>93</v>
      </c>
      <c r="D248" s="232" t="s">
        <v>98</v>
      </c>
      <c r="E248" s="232" t="s">
        <v>99</v>
      </c>
      <c r="F248" s="233" t="s">
        <v>556</v>
      </c>
      <c r="G248" s="232" t="s">
        <v>97</v>
      </c>
      <c r="H248" s="232" t="s">
        <v>455</v>
      </c>
      <c r="I248" s="232" t="s">
        <v>68</v>
      </c>
      <c r="J248" s="232" t="s">
        <v>191</v>
      </c>
      <c r="K248" s="232">
        <v>8</v>
      </c>
      <c r="L248" s="232">
        <v>8</v>
      </c>
      <c r="M248" s="232"/>
      <c r="N248" s="232" t="s">
        <v>52</v>
      </c>
      <c r="O248" s="232">
        <v>53.2</v>
      </c>
      <c r="P248" s="232" t="s">
        <v>55</v>
      </c>
      <c r="Q248" s="232" t="s">
        <v>261</v>
      </c>
      <c r="R248" s="234">
        <f>O248/14.0067</f>
        <v>3.798182298471446</v>
      </c>
      <c r="S248" s="234" t="s">
        <v>55</v>
      </c>
      <c r="T248" s="232">
        <v>600</v>
      </c>
      <c r="U248" s="232" t="s">
        <v>55</v>
      </c>
      <c r="V248" s="232" t="s">
        <v>232</v>
      </c>
      <c r="W248" s="232">
        <f>T248/14.0067</f>
        <v>42.83664246396367</v>
      </c>
      <c r="X248" s="232" t="s">
        <v>55</v>
      </c>
      <c r="Y248" s="232">
        <f>T248/O248</f>
        <v>11.278195488721805</v>
      </c>
      <c r="Z248" s="232" t="s">
        <v>55</v>
      </c>
      <c r="AA248" s="232">
        <v>100</v>
      </c>
      <c r="AB248" s="232" t="s">
        <v>56</v>
      </c>
      <c r="AC248" s="232">
        <v>4</v>
      </c>
      <c r="AD248" s="232" t="s">
        <v>876</v>
      </c>
      <c r="AE248" s="232" t="s">
        <v>609</v>
      </c>
      <c r="AF248" s="232" t="s">
        <v>58</v>
      </c>
      <c r="AG248" s="232" t="s">
        <v>58</v>
      </c>
      <c r="AH248" s="232" t="s">
        <v>59</v>
      </c>
      <c r="AI248" s="232" t="s">
        <v>60</v>
      </c>
      <c r="AJ248" s="232" t="s">
        <v>553</v>
      </c>
      <c r="AK248" s="232" t="s">
        <v>174</v>
      </c>
      <c r="AL248" s="232" t="s">
        <v>55</v>
      </c>
      <c r="AM248" s="232"/>
      <c r="AN248" s="232">
        <v>60</v>
      </c>
      <c r="AO248" s="232">
        <v>18</v>
      </c>
      <c r="AP248" s="232" t="s">
        <v>877</v>
      </c>
      <c r="AQ248" s="3" t="s">
        <v>555</v>
      </c>
    </row>
    <row r="249" spans="1:43" x14ac:dyDescent="0.25">
      <c r="A249" s="230" t="s">
        <v>903</v>
      </c>
      <c r="B249" s="232" t="s">
        <v>80</v>
      </c>
      <c r="C249" s="232" t="s">
        <v>93</v>
      </c>
      <c r="D249" s="232" t="s">
        <v>98</v>
      </c>
      <c r="E249" s="232" t="s">
        <v>99</v>
      </c>
      <c r="F249" s="233" t="s">
        <v>556</v>
      </c>
      <c r="G249" s="232" t="s">
        <v>97</v>
      </c>
      <c r="H249" s="232" t="s">
        <v>455</v>
      </c>
      <c r="I249" s="232" t="s">
        <v>68</v>
      </c>
      <c r="J249" s="232" t="s">
        <v>203</v>
      </c>
      <c r="K249" s="232">
        <v>15</v>
      </c>
      <c r="L249" s="232">
        <v>15</v>
      </c>
      <c r="M249" s="232"/>
      <c r="N249" s="232" t="s">
        <v>52</v>
      </c>
      <c r="O249" s="232">
        <v>126</v>
      </c>
      <c r="P249" s="232" t="s">
        <v>55</v>
      </c>
      <c r="Q249" s="232" t="s">
        <v>261</v>
      </c>
      <c r="R249" s="234">
        <f>O249/14.0067</f>
        <v>8.9956949174323722</v>
      </c>
      <c r="S249" s="234" t="s">
        <v>55</v>
      </c>
      <c r="T249" s="232">
        <v>2690</v>
      </c>
      <c r="U249" s="232" t="s">
        <v>55</v>
      </c>
      <c r="V249" s="232" t="s">
        <v>232</v>
      </c>
      <c r="W249" s="232">
        <f>T249/14.0067</f>
        <v>192.05094704677046</v>
      </c>
      <c r="X249" s="232" t="s">
        <v>55</v>
      </c>
      <c r="Y249" s="232">
        <f>T249/O249</f>
        <v>21.349206349206348</v>
      </c>
      <c r="Z249" s="232" t="s">
        <v>55</v>
      </c>
      <c r="AA249" s="232">
        <v>100</v>
      </c>
      <c r="AB249" s="232" t="s">
        <v>56</v>
      </c>
      <c r="AC249" s="232">
        <v>4</v>
      </c>
      <c r="AD249" s="232" t="s">
        <v>876</v>
      </c>
      <c r="AE249" s="232" t="s">
        <v>609</v>
      </c>
      <c r="AF249" s="232" t="s">
        <v>58</v>
      </c>
      <c r="AG249" s="232" t="s">
        <v>58</v>
      </c>
      <c r="AH249" s="232" t="s">
        <v>59</v>
      </c>
      <c r="AI249" s="232" t="s">
        <v>60</v>
      </c>
      <c r="AJ249" s="232" t="s">
        <v>553</v>
      </c>
      <c r="AK249" s="232" t="s">
        <v>174</v>
      </c>
      <c r="AL249" s="232" t="s">
        <v>55</v>
      </c>
      <c r="AM249" s="232"/>
      <c r="AN249" s="232">
        <v>60</v>
      </c>
      <c r="AO249" s="232">
        <v>18</v>
      </c>
      <c r="AP249" s="232" t="s">
        <v>877</v>
      </c>
      <c r="AQ249" s="3" t="s">
        <v>555</v>
      </c>
    </row>
    <row r="250" spans="1:43" x14ac:dyDescent="0.25">
      <c r="A250" s="230" t="s">
        <v>903</v>
      </c>
      <c r="B250" s="232" t="s">
        <v>80</v>
      </c>
      <c r="C250" s="232" t="s">
        <v>93</v>
      </c>
      <c r="D250" s="232" t="s">
        <v>98</v>
      </c>
      <c r="E250" s="232" t="s">
        <v>99</v>
      </c>
      <c r="F250" s="233" t="s">
        <v>556</v>
      </c>
      <c r="G250" s="232" t="s">
        <v>97</v>
      </c>
      <c r="H250" s="232" t="s">
        <v>455</v>
      </c>
      <c r="I250" s="232" t="s">
        <v>68</v>
      </c>
      <c r="J250" s="232" t="s">
        <v>87</v>
      </c>
      <c r="K250" s="232">
        <v>9</v>
      </c>
      <c r="L250" s="232">
        <v>9</v>
      </c>
      <c r="M250" s="232"/>
      <c r="N250" s="232" t="s">
        <v>52</v>
      </c>
      <c r="O250" s="232">
        <v>532</v>
      </c>
      <c r="P250" s="232" t="s">
        <v>55</v>
      </c>
      <c r="Q250" s="232" t="s">
        <v>261</v>
      </c>
      <c r="R250" s="234">
        <f>O250/14.0067</f>
        <v>37.981822984714455</v>
      </c>
      <c r="S250" s="234" t="s">
        <v>55</v>
      </c>
      <c r="T250" s="232">
        <v>2734</v>
      </c>
      <c r="U250" s="232" t="s">
        <v>55</v>
      </c>
      <c r="V250" s="232" t="s">
        <v>232</v>
      </c>
      <c r="W250" s="232">
        <f>T250/14.0067</f>
        <v>195.19230082746114</v>
      </c>
      <c r="X250" s="232" t="s">
        <v>55</v>
      </c>
      <c r="Y250" s="232">
        <f>T250/O250</f>
        <v>5.1390977443609023</v>
      </c>
      <c r="Z250" s="232" t="s">
        <v>55</v>
      </c>
      <c r="AA250" s="232">
        <v>100</v>
      </c>
      <c r="AB250" s="232" t="s">
        <v>56</v>
      </c>
      <c r="AC250" s="232">
        <v>4</v>
      </c>
      <c r="AD250" s="232" t="s">
        <v>876</v>
      </c>
      <c r="AE250" s="232" t="s">
        <v>609</v>
      </c>
      <c r="AF250" s="232" t="s">
        <v>58</v>
      </c>
      <c r="AG250" s="232" t="s">
        <v>58</v>
      </c>
      <c r="AH250" s="232" t="s">
        <v>59</v>
      </c>
      <c r="AI250" s="232" t="s">
        <v>60</v>
      </c>
      <c r="AJ250" s="232" t="s">
        <v>553</v>
      </c>
      <c r="AK250" s="232" t="s">
        <v>174</v>
      </c>
      <c r="AL250" s="232" t="s">
        <v>55</v>
      </c>
      <c r="AM250" s="232"/>
      <c r="AN250" s="232">
        <v>60</v>
      </c>
      <c r="AO250" s="232">
        <v>18</v>
      </c>
      <c r="AP250" s="232" t="s">
        <v>877</v>
      </c>
      <c r="AQ250" s="3" t="s">
        <v>555</v>
      </c>
    </row>
    <row r="251" spans="1:43" x14ac:dyDescent="0.25">
      <c r="A251" s="230" t="s">
        <v>903</v>
      </c>
      <c r="B251" s="232" t="s">
        <v>42</v>
      </c>
      <c r="C251" s="232" t="s">
        <v>69</v>
      </c>
      <c r="D251" s="232" t="s">
        <v>579</v>
      </c>
      <c r="E251" s="232" t="s">
        <v>580</v>
      </c>
      <c r="F251" s="233" t="s">
        <v>581</v>
      </c>
      <c r="G251" s="232" t="s">
        <v>97</v>
      </c>
      <c r="H251" s="232" t="s">
        <v>455</v>
      </c>
      <c r="I251" s="232" t="s">
        <v>795</v>
      </c>
      <c r="J251" s="232" t="s">
        <v>882</v>
      </c>
      <c r="K251" s="232">
        <v>9</v>
      </c>
      <c r="L251" s="232">
        <v>9</v>
      </c>
      <c r="M251" s="232"/>
      <c r="N251" s="232" t="s">
        <v>52</v>
      </c>
      <c r="O251" s="232">
        <v>48.2</v>
      </c>
      <c r="P251" s="232" t="s">
        <v>55</v>
      </c>
      <c r="Q251" s="232" t="s">
        <v>261</v>
      </c>
      <c r="R251" s="234">
        <f>O251/14.0067</f>
        <v>3.4412102779384153</v>
      </c>
      <c r="S251" s="234" t="s">
        <v>55</v>
      </c>
      <c r="T251" s="232">
        <v>331</v>
      </c>
      <c r="U251" s="232" t="s">
        <v>55</v>
      </c>
      <c r="V251" s="232" t="s">
        <v>232</v>
      </c>
      <c r="W251" s="232">
        <f>T251/14.0067</f>
        <v>23.631547759286626</v>
      </c>
      <c r="X251" s="232" t="s">
        <v>55</v>
      </c>
      <c r="Y251" s="232">
        <f>T251/O251</f>
        <v>6.8672199170124477</v>
      </c>
      <c r="Z251" s="232" t="s">
        <v>55</v>
      </c>
      <c r="AA251" s="232">
        <v>100</v>
      </c>
      <c r="AB251" s="232" t="s">
        <v>56</v>
      </c>
      <c r="AC251" s="232">
        <v>4</v>
      </c>
      <c r="AD251" s="232" t="s">
        <v>876</v>
      </c>
      <c r="AE251" s="232" t="s">
        <v>609</v>
      </c>
      <c r="AF251" s="232" t="s">
        <v>58</v>
      </c>
      <c r="AG251" s="232" t="s">
        <v>58</v>
      </c>
      <c r="AH251" s="232" t="s">
        <v>59</v>
      </c>
      <c r="AI251" s="232" t="s">
        <v>60</v>
      </c>
      <c r="AJ251" s="232" t="s">
        <v>553</v>
      </c>
      <c r="AK251" s="232" t="s">
        <v>174</v>
      </c>
      <c r="AL251" s="232" t="s">
        <v>55</v>
      </c>
      <c r="AM251" s="232"/>
      <c r="AN251" s="232">
        <v>60</v>
      </c>
      <c r="AO251" s="232">
        <v>18</v>
      </c>
      <c r="AP251" s="232" t="s">
        <v>877</v>
      </c>
      <c r="AQ251" s="3" t="s">
        <v>555</v>
      </c>
    </row>
    <row r="252" spans="1:43" x14ac:dyDescent="0.25">
      <c r="A252" s="230" t="s">
        <v>903</v>
      </c>
      <c r="B252" s="232" t="s">
        <v>109</v>
      </c>
      <c r="C252" s="232" t="s">
        <v>110</v>
      </c>
      <c r="D252" s="232" t="s">
        <v>111</v>
      </c>
      <c r="E252" s="232" t="s">
        <v>112</v>
      </c>
      <c r="F252" s="233" t="s">
        <v>559</v>
      </c>
      <c r="G252" s="232" t="s">
        <v>108</v>
      </c>
      <c r="H252" s="232" t="s">
        <v>455</v>
      </c>
      <c r="I252" s="232" t="s">
        <v>68</v>
      </c>
      <c r="J252" s="232" t="s">
        <v>203</v>
      </c>
      <c r="K252" s="232">
        <v>15</v>
      </c>
      <c r="L252" s="232">
        <v>15</v>
      </c>
      <c r="M252" s="232"/>
      <c r="N252" s="232" t="s">
        <v>52</v>
      </c>
      <c r="O252" s="232">
        <v>730</v>
      </c>
      <c r="P252" s="232" t="s">
        <v>55</v>
      </c>
      <c r="Q252" s="232" t="s">
        <v>261</v>
      </c>
      <c r="R252" s="234">
        <f>O252/14.0067</f>
        <v>52.117914997822467</v>
      </c>
      <c r="S252" s="234" t="s">
        <v>55</v>
      </c>
      <c r="T252" s="232">
        <v>4190</v>
      </c>
      <c r="U252" s="232" t="s">
        <v>55</v>
      </c>
      <c r="V252" s="232" t="s">
        <v>232</v>
      </c>
      <c r="W252" s="232">
        <f>T252/14.0067</f>
        <v>299.14255320667968</v>
      </c>
      <c r="X252" s="232" t="s">
        <v>55</v>
      </c>
      <c r="Y252" s="232">
        <f>T252/O252</f>
        <v>5.7397260273972606</v>
      </c>
      <c r="Z252" s="232" t="s">
        <v>55</v>
      </c>
      <c r="AA252" s="232">
        <v>100</v>
      </c>
      <c r="AB252" s="232" t="s">
        <v>56</v>
      </c>
      <c r="AC252" s="232">
        <v>4</v>
      </c>
      <c r="AD252" s="232" t="s">
        <v>876</v>
      </c>
      <c r="AE252" s="232" t="s">
        <v>609</v>
      </c>
      <c r="AF252" s="232" t="s">
        <v>58</v>
      </c>
      <c r="AG252" s="232" t="s">
        <v>58</v>
      </c>
      <c r="AH252" s="232" t="s">
        <v>59</v>
      </c>
      <c r="AI252" s="232" t="s">
        <v>60</v>
      </c>
      <c r="AJ252" s="232" t="s">
        <v>553</v>
      </c>
      <c r="AK252" s="232" t="s">
        <v>174</v>
      </c>
      <c r="AL252" s="232" t="s">
        <v>55</v>
      </c>
      <c r="AM252" s="232"/>
      <c r="AN252" s="232">
        <v>60</v>
      </c>
      <c r="AO252" s="232">
        <v>18</v>
      </c>
      <c r="AP252" s="232" t="s">
        <v>877</v>
      </c>
      <c r="AQ252" s="3" t="s">
        <v>555</v>
      </c>
    </row>
    <row r="253" spans="1:43" x14ac:dyDescent="0.25">
      <c r="A253" s="230" t="s">
        <v>903</v>
      </c>
      <c r="B253" s="232" t="s">
        <v>109</v>
      </c>
      <c r="C253" s="232" t="s">
        <v>110</v>
      </c>
      <c r="D253" s="232" t="s">
        <v>111</v>
      </c>
      <c r="E253" s="232" t="s">
        <v>112</v>
      </c>
      <c r="F253" s="233" t="s">
        <v>559</v>
      </c>
      <c r="G253" s="232" t="s">
        <v>108</v>
      </c>
      <c r="H253" s="232" t="s">
        <v>455</v>
      </c>
      <c r="I253" s="232" t="s">
        <v>68</v>
      </c>
      <c r="J253" s="232" t="s">
        <v>191</v>
      </c>
      <c r="K253" s="232">
        <v>12</v>
      </c>
      <c r="L253" s="232">
        <v>12</v>
      </c>
      <c r="M253" s="232"/>
      <c r="N253" s="232" t="s">
        <v>52</v>
      </c>
      <c r="O253" s="232">
        <v>185</v>
      </c>
      <c r="P253" s="232" t="s">
        <v>55</v>
      </c>
      <c r="Q253" s="232" t="s">
        <v>261</v>
      </c>
      <c r="R253" s="234">
        <f>O253/14.0067</f>
        <v>13.207964759722133</v>
      </c>
      <c r="S253" s="234" t="s">
        <v>55</v>
      </c>
      <c r="T253" s="232">
        <v>4989</v>
      </c>
      <c r="U253" s="232" t="s">
        <v>55</v>
      </c>
      <c r="V253" s="232" t="s">
        <v>232</v>
      </c>
      <c r="W253" s="232">
        <f>T253/14.0067</f>
        <v>356.18668208785795</v>
      </c>
      <c r="X253" s="232" t="s">
        <v>55</v>
      </c>
      <c r="Y253" s="232">
        <f>T253/O253</f>
        <v>26.967567567567567</v>
      </c>
      <c r="Z253" s="232" t="s">
        <v>55</v>
      </c>
      <c r="AA253" s="232">
        <v>100</v>
      </c>
      <c r="AB253" s="232" t="s">
        <v>56</v>
      </c>
      <c r="AC253" s="232">
        <v>4</v>
      </c>
      <c r="AD253" s="232" t="s">
        <v>876</v>
      </c>
      <c r="AE253" s="232" t="s">
        <v>609</v>
      </c>
      <c r="AF253" s="232" t="s">
        <v>58</v>
      </c>
      <c r="AG253" s="232" t="s">
        <v>58</v>
      </c>
      <c r="AH253" s="232" t="s">
        <v>59</v>
      </c>
      <c r="AI253" s="232" t="s">
        <v>60</v>
      </c>
      <c r="AJ253" s="232" t="s">
        <v>553</v>
      </c>
      <c r="AK253" s="232" t="s">
        <v>174</v>
      </c>
      <c r="AL253" s="232" t="s">
        <v>55</v>
      </c>
      <c r="AM253" s="232"/>
      <c r="AN253" s="232">
        <v>60</v>
      </c>
      <c r="AO253" s="232">
        <v>18</v>
      </c>
      <c r="AP253" s="232" t="s">
        <v>877</v>
      </c>
      <c r="AQ253" s="3" t="s">
        <v>555</v>
      </c>
    </row>
    <row r="254" spans="1:43" x14ac:dyDescent="0.25">
      <c r="A254" s="230" t="s">
        <v>903</v>
      </c>
      <c r="B254" s="232" t="s">
        <v>42</v>
      </c>
      <c r="C254" s="232" t="s">
        <v>157</v>
      </c>
      <c r="D254" s="232" t="s">
        <v>158</v>
      </c>
      <c r="E254" s="232" t="s">
        <v>563</v>
      </c>
      <c r="F254" s="233" t="s">
        <v>564</v>
      </c>
      <c r="G254" s="232" t="s">
        <v>97</v>
      </c>
      <c r="H254" s="232" t="s">
        <v>455</v>
      </c>
      <c r="I254" s="232" t="s">
        <v>795</v>
      </c>
      <c r="J254" s="232" t="s">
        <v>203</v>
      </c>
      <c r="K254" s="232">
        <v>9</v>
      </c>
      <c r="L254" s="232">
        <v>9</v>
      </c>
      <c r="M254" s="232"/>
      <c r="N254" s="232" t="s">
        <v>52</v>
      </c>
      <c r="O254" s="232">
        <v>50.4</v>
      </c>
      <c r="P254" s="232" t="s">
        <v>55</v>
      </c>
      <c r="Q254" s="232" t="s">
        <v>261</v>
      </c>
      <c r="R254" s="234">
        <f>O254/14.0067</f>
        <v>3.5982779669729483</v>
      </c>
      <c r="S254" s="234" t="s">
        <v>55</v>
      </c>
      <c r="T254" s="232">
        <v>762</v>
      </c>
      <c r="U254" s="232" t="s">
        <v>55</v>
      </c>
      <c r="V254" s="232" t="s">
        <v>232</v>
      </c>
      <c r="W254" s="232">
        <f>T254/14.0067</f>
        <v>54.402535929233863</v>
      </c>
      <c r="X254" s="232" t="s">
        <v>55</v>
      </c>
      <c r="Y254" s="232">
        <f>T254/O254</f>
        <v>15.119047619047619</v>
      </c>
      <c r="Z254" s="232" t="s">
        <v>55</v>
      </c>
      <c r="AA254" s="232">
        <v>100</v>
      </c>
      <c r="AB254" s="232" t="s">
        <v>56</v>
      </c>
      <c r="AC254" s="232">
        <v>4</v>
      </c>
      <c r="AD254" s="232" t="s">
        <v>876</v>
      </c>
      <c r="AE254" s="232" t="s">
        <v>609</v>
      </c>
      <c r="AF254" s="232" t="s">
        <v>58</v>
      </c>
      <c r="AG254" s="232" t="s">
        <v>58</v>
      </c>
      <c r="AH254" s="232" t="s">
        <v>59</v>
      </c>
      <c r="AI254" s="232" t="s">
        <v>60</v>
      </c>
      <c r="AJ254" s="232" t="s">
        <v>553</v>
      </c>
      <c r="AK254" s="232" t="s">
        <v>174</v>
      </c>
      <c r="AL254" s="232" t="s">
        <v>55</v>
      </c>
      <c r="AM254" s="232"/>
      <c r="AN254" s="232">
        <v>60</v>
      </c>
      <c r="AO254" s="232">
        <v>18</v>
      </c>
      <c r="AP254" s="232" t="s">
        <v>877</v>
      </c>
      <c r="AQ254" s="3" t="s">
        <v>555</v>
      </c>
    </row>
    <row r="255" spans="1:43" x14ac:dyDescent="0.25">
      <c r="A255" s="230" t="s">
        <v>903</v>
      </c>
      <c r="B255" s="232" t="s">
        <v>42</v>
      </c>
      <c r="C255" s="232" t="s">
        <v>157</v>
      </c>
      <c r="D255" s="232" t="s">
        <v>878</v>
      </c>
      <c r="E255" s="232" t="s">
        <v>879</v>
      </c>
      <c r="F255" s="233" t="s">
        <v>880</v>
      </c>
      <c r="G255" s="232" t="s">
        <v>108</v>
      </c>
      <c r="H255" s="232" t="s">
        <v>181</v>
      </c>
      <c r="I255" s="232" t="s">
        <v>68</v>
      </c>
      <c r="J255" s="232" t="s">
        <v>203</v>
      </c>
      <c r="K255" s="232">
        <v>9</v>
      </c>
      <c r="L255" s="232">
        <v>9</v>
      </c>
      <c r="M255" s="232"/>
      <c r="N255" s="232" t="s">
        <v>52</v>
      </c>
      <c r="O255" s="232">
        <v>48.4</v>
      </c>
      <c r="P255" s="232" t="s">
        <v>55</v>
      </c>
      <c r="Q255" s="232" t="s">
        <v>261</v>
      </c>
      <c r="R255" s="234">
        <f>O255/14.0067</f>
        <v>3.4554891587597361</v>
      </c>
      <c r="S255" s="234" t="s">
        <v>55</v>
      </c>
      <c r="T255" s="232">
        <v>557</v>
      </c>
      <c r="U255" s="232" t="s">
        <v>55</v>
      </c>
      <c r="V255" s="232" t="s">
        <v>232</v>
      </c>
      <c r="W255" s="232">
        <f>T255/14.0067</f>
        <v>39.766683087379612</v>
      </c>
      <c r="X255" s="232" t="s">
        <v>55</v>
      </c>
      <c r="Y255" s="232">
        <f>T255/O255</f>
        <v>11.508264462809917</v>
      </c>
      <c r="Z255" s="232" t="s">
        <v>55</v>
      </c>
      <c r="AA255" s="232">
        <v>100</v>
      </c>
      <c r="AB255" s="232" t="s">
        <v>56</v>
      </c>
      <c r="AC255" s="232">
        <v>4</v>
      </c>
      <c r="AD255" s="232" t="s">
        <v>876</v>
      </c>
      <c r="AE255" s="232" t="s">
        <v>609</v>
      </c>
      <c r="AF255" s="232" t="s">
        <v>58</v>
      </c>
      <c r="AG255" s="232" t="s">
        <v>58</v>
      </c>
      <c r="AH255" s="232" t="s">
        <v>59</v>
      </c>
      <c r="AI255" s="232" t="s">
        <v>60</v>
      </c>
      <c r="AJ255" s="232" t="s">
        <v>553</v>
      </c>
      <c r="AK255" s="232" t="s">
        <v>174</v>
      </c>
      <c r="AL255" s="232" t="s">
        <v>55</v>
      </c>
      <c r="AM255" s="232"/>
      <c r="AN255" s="232">
        <v>60</v>
      </c>
      <c r="AO255" s="232">
        <v>18</v>
      </c>
      <c r="AP255" s="232" t="s">
        <v>877</v>
      </c>
      <c r="AQ255" s="3" t="s">
        <v>555</v>
      </c>
    </row>
    <row r="256" spans="1:43" x14ac:dyDescent="0.25">
      <c r="A256" s="230" t="s">
        <v>903</v>
      </c>
      <c r="B256" s="232" t="s">
        <v>42</v>
      </c>
      <c r="C256" s="232" t="s">
        <v>157</v>
      </c>
      <c r="D256" s="232" t="s">
        <v>158</v>
      </c>
      <c r="E256" s="232" t="s">
        <v>565</v>
      </c>
      <c r="F256" s="233" t="s">
        <v>566</v>
      </c>
      <c r="G256" s="232" t="s">
        <v>108</v>
      </c>
      <c r="H256" s="232" t="s">
        <v>181</v>
      </c>
      <c r="I256" s="232" t="s">
        <v>68</v>
      </c>
      <c r="J256" s="232" t="s">
        <v>203</v>
      </c>
      <c r="K256" s="232">
        <v>9</v>
      </c>
      <c r="L256" s="232">
        <v>9</v>
      </c>
      <c r="M256" s="232"/>
      <c r="N256" s="232" t="s">
        <v>52</v>
      </c>
      <c r="O256" s="232">
        <v>293</v>
      </c>
      <c r="P256" s="232" t="s">
        <v>55</v>
      </c>
      <c r="Q256" s="232" t="s">
        <v>261</v>
      </c>
      <c r="R256" s="234">
        <f>O256/14.0067</f>
        <v>20.918560403235595</v>
      </c>
      <c r="S256" s="234" t="s">
        <v>55</v>
      </c>
      <c r="T256" s="232">
        <v>1874</v>
      </c>
      <c r="U256" s="232" t="s">
        <v>55</v>
      </c>
      <c r="V256" s="232" t="s">
        <v>232</v>
      </c>
      <c r="W256" s="232">
        <f>T256/14.0067</f>
        <v>133.79311329577988</v>
      </c>
      <c r="X256" s="232" t="s">
        <v>55</v>
      </c>
      <c r="Y256" s="232">
        <f>T256/O256</f>
        <v>6.3959044368600679</v>
      </c>
      <c r="Z256" s="232" t="s">
        <v>55</v>
      </c>
      <c r="AA256" s="232">
        <v>100</v>
      </c>
      <c r="AB256" s="232" t="s">
        <v>56</v>
      </c>
      <c r="AC256" s="232">
        <v>4</v>
      </c>
      <c r="AD256" s="232" t="s">
        <v>876</v>
      </c>
      <c r="AE256" s="232" t="s">
        <v>609</v>
      </c>
      <c r="AF256" s="232" t="s">
        <v>58</v>
      </c>
      <c r="AG256" s="232" t="s">
        <v>58</v>
      </c>
      <c r="AH256" s="232" t="s">
        <v>59</v>
      </c>
      <c r="AI256" s="232" t="s">
        <v>60</v>
      </c>
      <c r="AJ256" s="232" t="s">
        <v>553</v>
      </c>
      <c r="AK256" s="232" t="s">
        <v>174</v>
      </c>
      <c r="AL256" s="232" t="s">
        <v>55</v>
      </c>
      <c r="AM256" s="232"/>
      <c r="AN256" s="232">
        <v>60</v>
      </c>
      <c r="AO256" s="232">
        <v>18</v>
      </c>
      <c r="AP256" s="232" t="s">
        <v>877</v>
      </c>
      <c r="AQ256" s="3" t="s">
        <v>555</v>
      </c>
    </row>
    <row r="257" spans="1:43" x14ac:dyDescent="0.25">
      <c r="A257" s="230" t="s">
        <v>903</v>
      </c>
      <c r="B257" s="232" t="s">
        <v>42</v>
      </c>
      <c r="C257" s="232" t="s">
        <v>157</v>
      </c>
      <c r="D257" s="232" t="s">
        <v>158</v>
      </c>
      <c r="E257" s="232" t="s">
        <v>567</v>
      </c>
      <c r="F257" s="233" t="s">
        <v>568</v>
      </c>
      <c r="G257" s="232" t="s">
        <v>97</v>
      </c>
      <c r="H257" s="232" t="s">
        <v>455</v>
      </c>
      <c r="I257" s="232" t="s">
        <v>68</v>
      </c>
      <c r="J257" s="232" t="s">
        <v>87</v>
      </c>
      <c r="K257" s="232">
        <v>10</v>
      </c>
      <c r="L257" s="232">
        <v>10</v>
      </c>
      <c r="M257" s="232"/>
      <c r="N257" s="232" t="s">
        <v>52</v>
      </c>
      <c r="O257" s="232">
        <v>66.900000000000006</v>
      </c>
      <c r="P257" s="232" t="s">
        <v>55</v>
      </c>
      <c r="Q257" s="232" t="s">
        <v>261</v>
      </c>
      <c r="R257" s="234">
        <f>O257/14.0067</f>
        <v>4.7762856347319502</v>
      </c>
      <c r="S257" s="234" t="s">
        <v>55</v>
      </c>
      <c r="T257" s="232">
        <v>534</v>
      </c>
      <c r="U257" s="232" t="s">
        <v>55</v>
      </c>
      <c r="V257" s="232" t="s">
        <v>232</v>
      </c>
      <c r="W257" s="232">
        <f>T257/14.0067</f>
        <v>38.124611792927666</v>
      </c>
      <c r="X257" s="232" t="s">
        <v>55</v>
      </c>
      <c r="Y257" s="232">
        <f>T257/O257</f>
        <v>7.9820627802690574</v>
      </c>
      <c r="Z257" s="232" t="s">
        <v>55</v>
      </c>
      <c r="AA257" s="232">
        <v>100</v>
      </c>
      <c r="AB257" s="232" t="s">
        <v>56</v>
      </c>
      <c r="AC257" s="232">
        <v>4</v>
      </c>
      <c r="AD257" s="232" t="s">
        <v>876</v>
      </c>
      <c r="AE257" s="232" t="s">
        <v>609</v>
      </c>
      <c r="AF257" s="232" t="s">
        <v>58</v>
      </c>
      <c r="AG257" s="232" t="s">
        <v>58</v>
      </c>
      <c r="AH257" s="232" t="s">
        <v>59</v>
      </c>
      <c r="AI257" s="232" t="s">
        <v>60</v>
      </c>
      <c r="AJ257" s="232" t="s">
        <v>553</v>
      </c>
      <c r="AK257" s="232" t="s">
        <v>174</v>
      </c>
      <c r="AL257" s="232" t="s">
        <v>55</v>
      </c>
      <c r="AM257" s="232"/>
      <c r="AN257" s="232">
        <v>60</v>
      </c>
      <c r="AO257" s="232">
        <v>18</v>
      </c>
      <c r="AP257" s="232" t="s">
        <v>877</v>
      </c>
      <c r="AQ257" s="3" t="s">
        <v>555</v>
      </c>
    </row>
    <row r="258" spans="1:43" x14ac:dyDescent="0.25">
      <c r="A258" s="230" t="s">
        <v>903</v>
      </c>
      <c r="B258" s="232" t="s">
        <v>42</v>
      </c>
      <c r="C258" s="232" t="s">
        <v>119</v>
      </c>
      <c r="D258" s="232" t="s">
        <v>120</v>
      </c>
      <c r="E258" s="232" t="s">
        <v>161</v>
      </c>
      <c r="F258" s="233" t="s">
        <v>427</v>
      </c>
      <c r="G258" s="232" t="s">
        <v>73</v>
      </c>
      <c r="H258" s="232" t="s">
        <v>881</v>
      </c>
      <c r="I258" s="232" t="s">
        <v>49</v>
      </c>
      <c r="J258" s="232" t="s">
        <v>87</v>
      </c>
      <c r="K258" s="232">
        <v>12</v>
      </c>
      <c r="L258" s="232">
        <v>12</v>
      </c>
      <c r="M258" s="232"/>
      <c r="N258" s="232" t="s">
        <v>52</v>
      </c>
      <c r="O258" s="232">
        <v>105</v>
      </c>
      <c r="P258" s="232" t="s">
        <v>55</v>
      </c>
      <c r="Q258" s="232" t="s">
        <v>261</v>
      </c>
      <c r="R258" s="234">
        <f>O258/14.0067</f>
        <v>7.4964124311936429</v>
      </c>
      <c r="S258" s="234" t="s">
        <v>55</v>
      </c>
      <c r="T258" s="232">
        <v>40.299999999999997</v>
      </c>
      <c r="U258" s="232" t="s">
        <v>55</v>
      </c>
      <c r="V258" s="232" t="s">
        <v>232</v>
      </c>
      <c r="W258" s="232">
        <f>T258/14.0067</f>
        <v>2.8771944854962266</v>
      </c>
      <c r="X258" s="232" t="s">
        <v>55</v>
      </c>
      <c r="Y258" s="232">
        <f>T258/O258</f>
        <v>0.38380952380952377</v>
      </c>
      <c r="Z258" s="232" t="s">
        <v>55</v>
      </c>
      <c r="AA258" s="232">
        <v>100</v>
      </c>
      <c r="AB258" s="232" t="s">
        <v>56</v>
      </c>
      <c r="AC258" s="232">
        <v>4</v>
      </c>
      <c r="AD258" s="232" t="s">
        <v>876</v>
      </c>
      <c r="AE258" s="232" t="s">
        <v>609</v>
      </c>
      <c r="AF258" s="232" t="s">
        <v>58</v>
      </c>
      <c r="AG258" s="232" t="s">
        <v>58</v>
      </c>
      <c r="AH258" s="232" t="s">
        <v>59</v>
      </c>
      <c r="AI258" s="232" t="s">
        <v>60</v>
      </c>
      <c r="AJ258" s="232" t="s">
        <v>553</v>
      </c>
      <c r="AK258" s="232" t="s">
        <v>174</v>
      </c>
      <c r="AL258" s="232" t="s">
        <v>55</v>
      </c>
      <c r="AM258" s="232"/>
      <c r="AN258" s="232">
        <v>60</v>
      </c>
      <c r="AO258" s="232">
        <v>18</v>
      </c>
      <c r="AP258" s="232" t="s">
        <v>877</v>
      </c>
      <c r="AQ258" s="3" t="s">
        <v>555</v>
      </c>
    </row>
    <row r="259" spans="1:43" x14ac:dyDescent="0.25">
      <c r="A259" s="230" t="s">
        <v>903</v>
      </c>
      <c r="B259" s="232" t="s">
        <v>42</v>
      </c>
      <c r="C259" s="232" t="s">
        <v>119</v>
      </c>
      <c r="D259" s="232" t="s">
        <v>120</v>
      </c>
      <c r="E259" s="232" t="s">
        <v>161</v>
      </c>
      <c r="F259" s="233" t="s">
        <v>427</v>
      </c>
      <c r="G259" s="232" t="s">
        <v>73</v>
      </c>
      <c r="H259" s="232" t="s">
        <v>455</v>
      </c>
      <c r="I259" s="232" t="s">
        <v>49</v>
      </c>
      <c r="J259" s="232" t="s">
        <v>87</v>
      </c>
      <c r="K259" s="232">
        <v>12</v>
      </c>
      <c r="L259" s="232">
        <v>12</v>
      </c>
      <c r="M259" s="232"/>
      <c r="N259" s="232" t="s">
        <v>52</v>
      </c>
      <c r="O259" s="232">
        <v>125</v>
      </c>
      <c r="P259" s="232" t="s">
        <v>55</v>
      </c>
      <c r="Q259" s="232" t="s">
        <v>261</v>
      </c>
      <c r="R259" s="234">
        <f>O259/14.0067</f>
        <v>8.9243005133257647</v>
      </c>
      <c r="S259" s="234" t="s">
        <v>55</v>
      </c>
      <c r="T259" s="232">
        <v>56</v>
      </c>
      <c r="U259" s="232" t="s">
        <v>55</v>
      </c>
      <c r="V259" s="232" t="s">
        <v>232</v>
      </c>
      <c r="W259" s="232">
        <f>T259/14.0067</f>
        <v>3.9980866299699427</v>
      </c>
      <c r="X259" s="232" t="s">
        <v>55</v>
      </c>
      <c r="Y259" s="232">
        <f>T259/O259</f>
        <v>0.44800000000000001</v>
      </c>
      <c r="Z259" s="232" t="s">
        <v>55</v>
      </c>
      <c r="AA259" s="232">
        <v>100</v>
      </c>
      <c r="AB259" s="232" t="s">
        <v>56</v>
      </c>
      <c r="AC259" s="232">
        <v>4</v>
      </c>
      <c r="AD259" s="232" t="s">
        <v>876</v>
      </c>
      <c r="AE259" s="232" t="s">
        <v>609</v>
      </c>
      <c r="AF259" s="232" t="s">
        <v>58</v>
      </c>
      <c r="AG259" s="232" t="s">
        <v>58</v>
      </c>
      <c r="AH259" s="232" t="s">
        <v>59</v>
      </c>
      <c r="AI259" s="232" t="s">
        <v>60</v>
      </c>
      <c r="AJ259" s="232" t="s">
        <v>553</v>
      </c>
      <c r="AK259" s="232" t="s">
        <v>174</v>
      </c>
      <c r="AL259" s="232" t="s">
        <v>55</v>
      </c>
      <c r="AM259" s="232"/>
      <c r="AN259" s="232">
        <v>60</v>
      </c>
      <c r="AO259" s="232">
        <v>18</v>
      </c>
      <c r="AP259" s="232" t="s">
        <v>877</v>
      </c>
      <c r="AQ259" s="3" t="s">
        <v>555</v>
      </c>
    </row>
    <row r="260" spans="1:43" x14ac:dyDescent="0.25">
      <c r="A260" s="230" t="s">
        <v>903</v>
      </c>
      <c r="B260" s="232" t="s">
        <v>42</v>
      </c>
      <c r="C260" s="232" t="s">
        <v>119</v>
      </c>
      <c r="D260" s="232" t="s">
        <v>120</v>
      </c>
      <c r="E260" s="232" t="s">
        <v>161</v>
      </c>
      <c r="F260" s="233" t="s">
        <v>427</v>
      </c>
      <c r="G260" s="232" t="s">
        <v>73</v>
      </c>
      <c r="H260" s="232" t="s">
        <v>683</v>
      </c>
      <c r="I260" s="232" t="s">
        <v>49</v>
      </c>
      <c r="J260" s="232" t="s">
        <v>87</v>
      </c>
      <c r="K260" s="232">
        <v>12</v>
      </c>
      <c r="L260" s="232">
        <v>12</v>
      </c>
      <c r="M260" s="232"/>
      <c r="N260" s="232" t="s">
        <v>52</v>
      </c>
      <c r="O260" s="232">
        <v>55.6</v>
      </c>
      <c r="P260" s="232" t="s">
        <v>55</v>
      </c>
      <c r="Q260" s="232" t="s">
        <v>261</v>
      </c>
      <c r="R260" s="234">
        <f>O260/14.0067</f>
        <v>3.9695288683273007</v>
      </c>
      <c r="S260" s="234" t="s">
        <v>55</v>
      </c>
      <c r="T260" s="232">
        <v>67</v>
      </c>
      <c r="U260" s="232" t="s">
        <v>55</v>
      </c>
      <c r="V260" s="232" t="s">
        <v>232</v>
      </c>
      <c r="W260" s="232">
        <f>T260/14.0067</f>
        <v>4.7834250751426106</v>
      </c>
      <c r="X260" s="232" t="s">
        <v>55</v>
      </c>
      <c r="Y260" s="232">
        <f>T260/O260</f>
        <v>1.2050359712230216</v>
      </c>
      <c r="Z260" s="232" t="s">
        <v>55</v>
      </c>
      <c r="AA260" s="232">
        <v>100</v>
      </c>
      <c r="AB260" s="232" t="s">
        <v>56</v>
      </c>
      <c r="AC260" s="232">
        <v>4</v>
      </c>
      <c r="AD260" s="232" t="s">
        <v>876</v>
      </c>
      <c r="AE260" s="232" t="s">
        <v>609</v>
      </c>
      <c r="AF260" s="232" t="s">
        <v>58</v>
      </c>
      <c r="AG260" s="232" t="s">
        <v>58</v>
      </c>
      <c r="AH260" s="232" t="s">
        <v>59</v>
      </c>
      <c r="AI260" s="232" t="s">
        <v>60</v>
      </c>
      <c r="AJ260" s="232" t="s">
        <v>553</v>
      </c>
      <c r="AK260" s="232" t="s">
        <v>174</v>
      </c>
      <c r="AL260" s="232" t="s">
        <v>55</v>
      </c>
      <c r="AM260" s="232"/>
      <c r="AN260" s="232">
        <v>60</v>
      </c>
      <c r="AO260" s="232">
        <v>18</v>
      </c>
      <c r="AP260" s="232" t="s">
        <v>877</v>
      </c>
      <c r="AQ260" s="3" t="s">
        <v>555</v>
      </c>
    </row>
    <row r="261" spans="1:43" x14ac:dyDescent="0.25">
      <c r="A261" s="230" t="s">
        <v>903</v>
      </c>
      <c r="B261" s="232" t="s">
        <v>42</v>
      </c>
      <c r="C261" s="232" t="s">
        <v>119</v>
      </c>
      <c r="D261" s="232" t="s">
        <v>120</v>
      </c>
      <c r="E261" s="232" t="s">
        <v>161</v>
      </c>
      <c r="F261" s="233" t="s">
        <v>427</v>
      </c>
      <c r="G261" s="232" t="s">
        <v>73</v>
      </c>
      <c r="H261" s="232" t="s">
        <v>683</v>
      </c>
      <c r="I261" s="232" t="s">
        <v>49</v>
      </c>
      <c r="J261" s="232" t="s">
        <v>203</v>
      </c>
      <c r="K261" s="232">
        <v>13</v>
      </c>
      <c r="L261" s="232">
        <v>13</v>
      </c>
      <c r="M261" s="232"/>
      <c r="N261" s="232" t="s">
        <v>52</v>
      </c>
      <c r="O261" s="232">
        <v>45.7</v>
      </c>
      <c r="P261" s="232" t="s">
        <v>55</v>
      </c>
      <c r="Q261" s="232" t="s">
        <v>261</v>
      </c>
      <c r="R261" s="234">
        <f>O261/14.0067</f>
        <v>3.2627242676719002</v>
      </c>
      <c r="S261" s="234" t="s">
        <v>55</v>
      </c>
      <c r="T261" s="232">
        <v>133</v>
      </c>
      <c r="U261" s="232" t="s">
        <v>55</v>
      </c>
      <c r="V261" s="232" t="s">
        <v>232</v>
      </c>
      <c r="W261" s="232">
        <f>T261/14.0067</f>
        <v>9.4954557461786138</v>
      </c>
      <c r="X261" s="232" t="s">
        <v>55</v>
      </c>
      <c r="Y261" s="232">
        <f>T261/O261</f>
        <v>2.9102844638949672</v>
      </c>
      <c r="Z261" s="232" t="s">
        <v>55</v>
      </c>
      <c r="AA261" s="232">
        <v>100</v>
      </c>
      <c r="AB261" s="232" t="s">
        <v>56</v>
      </c>
      <c r="AC261" s="232">
        <v>4</v>
      </c>
      <c r="AD261" s="232" t="s">
        <v>876</v>
      </c>
      <c r="AE261" s="232" t="s">
        <v>609</v>
      </c>
      <c r="AF261" s="232" t="s">
        <v>58</v>
      </c>
      <c r="AG261" s="232" t="s">
        <v>58</v>
      </c>
      <c r="AH261" s="232" t="s">
        <v>59</v>
      </c>
      <c r="AI261" s="232" t="s">
        <v>60</v>
      </c>
      <c r="AJ261" s="232" t="s">
        <v>553</v>
      </c>
      <c r="AK261" s="232" t="s">
        <v>174</v>
      </c>
      <c r="AL261" s="232" t="s">
        <v>55</v>
      </c>
      <c r="AM261" s="232"/>
      <c r="AN261" s="232">
        <v>60</v>
      </c>
      <c r="AO261" s="232">
        <v>18</v>
      </c>
      <c r="AP261" s="232" t="s">
        <v>877</v>
      </c>
      <c r="AQ261" s="3" t="s">
        <v>555</v>
      </c>
    </row>
    <row r="262" spans="1:43" x14ac:dyDescent="0.25">
      <c r="A262" s="230" t="s">
        <v>903</v>
      </c>
      <c r="B262" s="232" t="s">
        <v>42</v>
      </c>
      <c r="C262" s="232" t="s">
        <v>119</v>
      </c>
      <c r="D262" s="232" t="s">
        <v>120</v>
      </c>
      <c r="E262" s="232" t="s">
        <v>161</v>
      </c>
      <c r="F262" s="233" t="s">
        <v>427</v>
      </c>
      <c r="G262" s="232" t="s">
        <v>73</v>
      </c>
      <c r="H262" s="232" t="s">
        <v>683</v>
      </c>
      <c r="I262" s="232" t="s">
        <v>49</v>
      </c>
      <c r="J262" s="232" t="s">
        <v>203</v>
      </c>
      <c r="K262" s="232">
        <v>14</v>
      </c>
      <c r="L262" s="232">
        <v>14</v>
      </c>
      <c r="M262" s="232"/>
      <c r="N262" s="232" t="s">
        <v>52</v>
      </c>
      <c r="O262" s="232">
        <v>36.700000000000003</v>
      </c>
      <c r="P262" s="232" t="s">
        <v>55</v>
      </c>
      <c r="Q262" s="232" t="s">
        <v>261</v>
      </c>
      <c r="R262" s="234">
        <f>O262/14.0067</f>
        <v>2.6201746307124449</v>
      </c>
      <c r="S262" s="234" t="s">
        <v>55</v>
      </c>
      <c r="T262" s="232">
        <v>320</v>
      </c>
      <c r="U262" s="232" t="s">
        <v>55</v>
      </c>
      <c r="V262" s="232" t="s">
        <v>232</v>
      </c>
      <c r="W262" s="232">
        <f>T262/14.0067</f>
        <v>22.84620931411396</v>
      </c>
      <c r="X262" s="232" t="s">
        <v>55</v>
      </c>
      <c r="Y262" s="232">
        <f>T262/O262</f>
        <v>8.7193460490463206</v>
      </c>
      <c r="Z262" s="232" t="s">
        <v>55</v>
      </c>
      <c r="AA262" s="232">
        <v>100</v>
      </c>
      <c r="AB262" s="232" t="s">
        <v>56</v>
      </c>
      <c r="AC262" s="232">
        <v>4</v>
      </c>
      <c r="AD262" s="232" t="s">
        <v>876</v>
      </c>
      <c r="AE262" s="232" t="s">
        <v>609</v>
      </c>
      <c r="AF262" s="232" t="s">
        <v>58</v>
      </c>
      <c r="AG262" s="232" t="s">
        <v>58</v>
      </c>
      <c r="AH262" s="232" t="s">
        <v>59</v>
      </c>
      <c r="AI262" s="232" t="s">
        <v>60</v>
      </c>
      <c r="AJ262" s="232" t="s">
        <v>553</v>
      </c>
      <c r="AK262" s="232" t="s">
        <v>174</v>
      </c>
      <c r="AL262" s="232" t="s">
        <v>55</v>
      </c>
      <c r="AM262" s="232"/>
      <c r="AN262" s="232">
        <v>60</v>
      </c>
      <c r="AO262" s="232">
        <v>18</v>
      </c>
      <c r="AP262" s="232" t="s">
        <v>877</v>
      </c>
      <c r="AQ262" s="3" t="s">
        <v>555</v>
      </c>
    </row>
    <row r="263" spans="1:43" x14ac:dyDescent="0.25">
      <c r="A263" s="230" t="s">
        <v>903</v>
      </c>
      <c r="B263" s="232" t="s">
        <v>42</v>
      </c>
      <c r="C263" s="232" t="s">
        <v>119</v>
      </c>
      <c r="D263" s="232" t="s">
        <v>120</v>
      </c>
      <c r="E263" s="232" t="s">
        <v>161</v>
      </c>
      <c r="F263" s="233" t="s">
        <v>427</v>
      </c>
      <c r="G263" s="232" t="s">
        <v>73</v>
      </c>
      <c r="H263" s="232" t="s">
        <v>683</v>
      </c>
      <c r="I263" s="232" t="s">
        <v>49</v>
      </c>
      <c r="J263" s="232" t="s">
        <v>87</v>
      </c>
      <c r="K263" s="232">
        <v>10</v>
      </c>
      <c r="L263" s="232">
        <v>10</v>
      </c>
      <c r="M263" s="232"/>
      <c r="N263" s="232" t="s">
        <v>52</v>
      </c>
      <c r="O263" s="232">
        <v>376</v>
      </c>
      <c r="P263" s="232" t="s">
        <v>55</v>
      </c>
      <c r="Q263" s="232" t="s">
        <v>261</v>
      </c>
      <c r="R263" s="234">
        <f>O263/14.0067</f>
        <v>26.844295944083903</v>
      </c>
      <c r="S263" s="234" t="s">
        <v>55</v>
      </c>
      <c r="T263" s="232">
        <v>336</v>
      </c>
      <c r="U263" s="232" t="s">
        <v>55</v>
      </c>
      <c r="V263" s="232" t="s">
        <v>232</v>
      </c>
      <c r="W263" s="232">
        <f>T263/14.0067</f>
        <v>23.988519779819658</v>
      </c>
      <c r="X263" s="232" t="s">
        <v>55</v>
      </c>
      <c r="Y263" s="232">
        <f>T263/O263</f>
        <v>0.8936170212765957</v>
      </c>
      <c r="Z263" s="232" t="s">
        <v>55</v>
      </c>
      <c r="AA263" s="232">
        <v>100</v>
      </c>
      <c r="AB263" s="232" t="s">
        <v>56</v>
      </c>
      <c r="AC263" s="232">
        <v>4</v>
      </c>
      <c r="AD263" s="232" t="s">
        <v>876</v>
      </c>
      <c r="AE263" s="232" t="s">
        <v>609</v>
      </c>
      <c r="AF263" s="232" t="s">
        <v>58</v>
      </c>
      <c r="AG263" s="232" t="s">
        <v>58</v>
      </c>
      <c r="AH263" s="232" t="s">
        <v>59</v>
      </c>
      <c r="AI263" s="232" t="s">
        <v>60</v>
      </c>
      <c r="AJ263" s="232" t="s">
        <v>553</v>
      </c>
      <c r="AK263" s="232" t="s">
        <v>174</v>
      </c>
      <c r="AL263" s="232" t="s">
        <v>55</v>
      </c>
      <c r="AM263" s="232"/>
      <c r="AN263" s="232">
        <v>60</v>
      </c>
      <c r="AO263" s="232">
        <v>18</v>
      </c>
      <c r="AP263" s="232" t="s">
        <v>877</v>
      </c>
      <c r="AQ263" s="3" t="s">
        <v>555</v>
      </c>
    </row>
    <row r="264" spans="1:43" x14ac:dyDescent="0.25">
      <c r="A264" s="230" t="s">
        <v>903</v>
      </c>
      <c r="B264" s="232" t="s">
        <v>42</v>
      </c>
      <c r="C264" s="232" t="s">
        <v>119</v>
      </c>
      <c r="D264" s="232" t="s">
        <v>120</v>
      </c>
      <c r="E264" s="232" t="s">
        <v>161</v>
      </c>
      <c r="F264" s="233" t="s">
        <v>427</v>
      </c>
      <c r="G264" s="232" t="s">
        <v>73</v>
      </c>
      <c r="H264" s="232" t="s">
        <v>683</v>
      </c>
      <c r="I264" s="232" t="s">
        <v>49</v>
      </c>
      <c r="J264" s="232" t="s">
        <v>191</v>
      </c>
      <c r="K264" s="232">
        <v>3</v>
      </c>
      <c r="L264" s="232">
        <v>3</v>
      </c>
      <c r="M264" s="232"/>
      <c r="N264" s="232" t="s">
        <v>52</v>
      </c>
      <c r="O264" s="232">
        <v>7111</v>
      </c>
      <c r="P264" s="232" t="s">
        <v>55</v>
      </c>
      <c r="Q264" s="232" t="s">
        <v>261</v>
      </c>
      <c r="R264" s="234">
        <f>O264/14.0067</f>
        <v>507.68560760207612</v>
      </c>
      <c r="S264" s="234" t="s">
        <v>55</v>
      </c>
      <c r="T264" s="232">
        <v>2209</v>
      </c>
      <c r="U264" s="232" t="s">
        <v>55</v>
      </c>
      <c r="V264" s="232" t="s">
        <v>232</v>
      </c>
      <c r="W264" s="232">
        <f>T264/14.0067</f>
        <v>157.71023867149293</v>
      </c>
      <c r="X264" s="232" t="s">
        <v>55</v>
      </c>
      <c r="Y264" s="232">
        <f>T264/O264</f>
        <v>0.31064547883560678</v>
      </c>
      <c r="Z264" s="232" t="s">
        <v>55</v>
      </c>
      <c r="AA264" s="232">
        <v>100</v>
      </c>
      <c r="AB264" s="232" t="s">
        <v>56</v>
      </c>
      <c r="AC264" s="232">
        <v>4</v>
      </c>
      <c r="AD264" s="232" t="s">
        <v>876</v>
      </c>
      <c r="AE264" s="232" t="s">
        <v>609</v>
      </c>
      <c r="AF264" s="232" t="s">
        <v>58</v>
      </c>
      <c r="AG264" s="232" t="s">
        <v>58</v>
      </c>
      <c r="AH264" s="232" t="s">
        <v>59</v>
      </c>
      <c r="AI264" s="232" t="s">
        <v>60</v>
      </c>
      <c r="AJ264" s="232" t="s">
        <v>553</v>
      </c>
      <c r="AK264" s="232" t="s">
        <v>174</v>
      </c>
      <c r="AL264" s="232" t="s">
        <v>55</v>
      </c>
      <c r="AM264" s="232"/>
      <c r="AN264" s="232">
        <v>60</v>
      </c>
      <c r="AO264" s="232">
        <v>18</v>
      </c>
      <c r="AP264" s="232" t="s">
        <v>877</v>
      </c>
      <c r="AQ264" s="3" t="s">
        <v>555</v>
      </c>
    </row>
    <row r="265" spans="1:43" x14ac:dyDescent="0.25">
      <c r="A265" s="230" t="s">
        <v>903</v>
      </c>
      <c r="B265" s="232" t="s">
        <v>80</v>
      </c>
      <c r="C265" s="232" t="s">
        <v>199</v>
      </c>
      <c r="D265" s="232" t="s">
        <v>574</v>
      </c>
      <c r="E265" s="232" t="s">
        <v>575</v>
      </c>
      <c r="F265" s="233" t="s">
        <v>576</v>
      </c>
      <c r="G265" s="232" t="s">
        <v>97</v>
      </c>
      <c r="H265" s="232" t="s">
        <v>181</v>
      </c>
      <c r="I265" s="232" t="s">
        <v>49</v>
      </c>
      <c r="J265" s="232" t="s">
        <v>203</v>
      </c>
      <c r="K265" s="232">
        <v>14</v>
      </c>
      <c r="L265" s="232">
        <v>14</v>
      </c>
      <c r="M265" s="232"/>
      <c r="N265" s="232" t="s">
        <v>52</v>
      </c>
      <c r="O265" s="232">
        <v>61.8</v>
      </c>
      <c r="P265" s="232" t="s">
        <v>55</v>
      </c>
      <c r="Q265" s="232" t="s">
        <v>261</v>
      </c>
      <c r="R265" s="234">
        <f>O265/14.0067</f>
        <v>4.4121741737882578</v>
      </c>
      <c r="S265" s="234" t="s">
        <v>55</v>
      </c>
      <c r="T265" s="232">
        <v>54.3</v>
      </c>
      <c r="U265" s="232" t="s">
        <v>55</v>
      </c>
      <c r="V265" s="232" t="s">
        <v>232</v>
      </c>
      <c r="W265" s="232">
        <f>T265/14.0067</f>
        <v>3.876716142988712</v>
      </c>
      <c r="X265" s="232" t="s">
        <v>55</v>
      </c>
      <c r="Y265" s="232">
        <f>T265/O265</f>
        <v>0.87864077669902907</v>
      </c>
      <c r="Z265" s="232" t="s">
        <v>55</v>
      </c>
      <c r="AA265" s="232">
        <v>100</v>
      </c>
      <c r="AB265" s="232" t="s">
        <v>56</v>
      </c>
      <c r="AC265" s="232">
        <v>4</v>
      </c>
      <c r="AD265" s="232" t="s">
        <v>876</v>
      </c>
      <c r="AE265" s="232" t="s">
        <v>609</v>
      </c>
      <c r="AF265" s="232" t="s">
        <v>58</v>
      </c>
      <c r="AG265" s="232" t="s">
        <v>58</v>
      </c>
      <c r="AH265" s="232" t="s">
        <v>59</v>
      </c>
      <c r="AI265" s="232" t="s">
        <v>60</v>
      </c>
      <c r="AJ265" s="232" t="s">
        <v>553</v>
      </c>
      <c r="AK265" s="232" t="s">
        <v>174</v>
      </c>
      <c r="AL265" s="232" t="s">
        <v>55</v>
      </c>
      <c r="AM265" s="232"/>
      <c r="AN265" s="232">
        <v>60</v>
      </c>
      <c r="AO265" s="232">
        <v>18</v>
      </c>
      <c r="AP265" s="232" t="s">
        <v>877</v>
      </c>
      <c r="AQ265" s="3" t="s">
        <v>555</v>
      </c>
    </row>
    <row r="266" spans="1:43" x14ac:dyDescent="0.25">
      <c r="A266" s="230" t="s">
        <v>903</v>
      </c>
      <c r="B266" s="232" t="s">
        <v>80</v>
      </c>
      <c r="C266" s="232" t="s">
        <v>199</v>
      </c>
      <c r="D266" s="232" t="s">
        <v>574</v>
      </c>
      <c r="E266" s="232" t="s">
        <v>575</v>
      </c>
      <c r="F266" s="233" t="s">
        <v>576</v>
      </c>
      <c r="G266" s="232" t="s">
        <v>97</v>
      </c>
      <c r="H266" s="232" t="s">
        <v>181</v>
      </c>
      <c r="I266" s="232" t="s">
        <v>49</v>
      </c>
      <c r="J266" s="232" t="s">
        <v>87</v>
      </c>
      <c r="K266" s="232">
        <v>9</v>
      </c>
      <c r="L266" s="232">
        <v>9</v>
      </c>
      <c r="M266" s="232"/>
      <c r="N266" s="232" t="s">
        <v>52</v>
      </c>
      <c r="O266" s="232">
        <v>121</v>
      </c>
      <c r="P266" s="232" t="s">
        <v>55</v>
      </c>
      <c r="Q266" s="232" t="s">
        <v>261</v>
      </c>
      <c r="R266" s="234">
        <f>O266/14.0067</f>
        <v>8.6387228968993401</v>
      </c>
      <c r="S266" s="234" t="s">
        <v>55</v>
      </c>
      <c r="T266" s="232">
        <v>82.2</v>
      </c>
      <c r="U266" s="232" t="s">
        <v>55</v>
      </c>
      <c r="V266" s="232" t="s">
        <v>232</v>
      </c>
      <c r="W266" s="232">
        <f>T266/14.0067</f>
        <v>5.8686200175630239</v>
      </c>
      <c r="X266" s="232" t="s">
        <v>55</v>
      </c>
      <c r="Y266" s="232">
        <f>T266/O266</f>
        <v>0.67933884297520664</v>
      </c>
      <c r="Z266" s="232" t="s">
        <v>55</v>
      </c>
      <c r="AA266" s="232">
        <v>100</v>
      </c>
      <c r="AB266" s="232" t="s">
        <v>56</v>
      </c>
      <c r="AC266" s="232">
        <v>4</v>
      </c>
      <c r="AD266" s="232" t="s">
        <v>876</v>
      </c>
      <c r="AE266" s="232" t="s">
        <v>609</v>
      </c>
      <c r="AF266" s="232" t="s">
        <v>58</v>
      </c>
      <c r="AG266" s="232" t="s">
        <v>58</v>
      </c>
      <c r="AH266" s="232" t="s">
        <v>59</v>
      </c>
      <c r="AI266" s="232" t="s">
        <v>60</v>
      </c>
      <c r="AJ266" s="232" t="s">
        <v>553</v>
      </c>
      <c r="AK266" s="232" t="s">
        <v>174</v>
      </c>
      <c r="AL266" s="232" t="s">
        <v>55</v>
      </c>
      <c r="AM266" s="232"/>
      <c r="AN266" s="232">
        <v>60</v>
      </c>
      <c r="AO266" s="232">
        <v>18</v>
      </c>
      <c r="AP266" s="232" t="s">
        <v>877</v>
      </c>
      <c r="AQ266" s="3" t="s">
        <v>555</v>
      </c>
    </row>
    <row r="267" spans="1:43" x14ac:dyDescent="0.25">
      <c r="A267" s="230" t="s">
        <v>903</v>
      </c>
      <c r="B267" s="232" t="s">
        <v>80</v>
      </c>
      <c r="C267" s="232" t="s">
        <v>199</v>
      </c>
      <c r="D267" s="232" t="s">
        <v>136</v>
      </c>
      <c r="E267" s="232" t="s">
        <v>577</v>
      </c>
      <c r="F267" s="233" t="s">
        <v>578</v>
      </c>
      <c r="G267" s="232" t="s">
        <v>97</v>
      </c>
      <c r="H267" s="232" t="s">
        <v>181</v>
      </c>
      <c r="I267" s="232" t="s">
        <v>49</v>
      </c>
      <c r="J267" s="232" t="s">
        <v>191</v>
      </c>
      <c r="K267" s="232">
        <v>12</v>
      </c>
      <c r="L267" s="232">
        <v>12</v>
      </c>
      <c r="M267" s="232"/>
      <c r="N267" s="232" t="s">
        <v>52</v>
      </c>
      <c r="O267" s="232">
        <v>111</v>
      </c>
      <c r="P267" s="232" t="s">
        <v>55</v>
      </c>
      <c r="Q267" s="232" t="s">
        <v>261</v>
      </c>
      <c r="R267" s="234">
        <f>O267/14.0067</f>
        <v>7.9247788558332797</v>
      </c>
      <c r="S267" s="234" t="s">
        <v>55</v>
      </c>
      <c r="T267" s="232">
        <v>136</v>
      </c>
      <c r="U267" s="232" t="s">
        <v>55</v>
      </c>
      <c r="V267" s="232" t="s">
        <v>232</v>
      </c>
      <c r="W267" s="232">
        <f>T267/14.0067</f>
        <v>9.7096389584984326</v>
      </c>
      <c r="X267" s="232" t="s">
        <v>55</v>
      </c>
      <c r="Y267" s="232">
        <f>T267/O267</f>
        <v>1.2252252252252251</v>
      </c>
      <c r="Z267" s="232" t="s">
        <v>55</v>
      </c>
      <c r="AA267" s="232">
        <v>100</v>
      </c>
      <c r="AB267" s="232" t="s">
        <v>56</v>
      </c>
      <c r="AC267" s="232">
        <v>4</v>
      </c>
      <c r="AD267" s="232" t="s">
        <v>876</v>
      </c>
      <c r="AE267" s="232" t="s">
        <v>609</v>
      </c>
      <c r="AF267" s="232" t="s">
        <v>58</v>
      </c>
      <c r="AG267" s="232" t="s">
        <v>58</v>
      </c>
      <c r="AH267" s="232" t="s">
        <v>59</v>
      </c>
      <c r="AI267" s="232" t="s">
        <v>60</v>
      </c>
      <c r="AJ267" s="232" t="s">
        <v>553</v>
      </c>
      <c r="AK267" s="232" t="s">
        <v>174</v>
      </c>
      <c r="AL267" s="232" t="s">
        <v>55</v>
      </c>
      <c r="AM267" s="232"/>
      <c r="AN267" s="232">
        <v>60</v>
      </c>
      <c r="AO267" s="232">
        <v>18</v>
      </c>
      <c r="AP267" s="232" t="s">
        <v>877</v>
      </c>
      <c r="AQ267" s="3" t="s">
        <v>555</v>
      </c>
    </row>
    <row r="268" spans="1:43" x14ac:dyDescent="0.25">
      <c r="A268" s="230" t="s">
        <v>903</v>
      </c>
      <c r="B268" s="232" t="s">
        <v>42</v>
      </c>
      <c r="C268" s="232" t="s">
        <v>157</v>
      </c>
      <c r="D268" s="232" t="s">
        <v>560</v>
      </c>
      <c r="E268" s="232" t="s">
        <v>561</v>
      </c>
      <c r="F268" s="233" t="s">
        <v>562</v>
      </c>
      <c r="G268" s="232" t="s">
        <v>108</v>
      </c>
      <c r="H268" s="232" t="s">
        <v>181</v>
      </c>
      <c r="I268" s="232" t="s">
        <v>68</v>
      </c>
      <c r="J268" s="232" t="s">
        <v>87</v>
      </c>
      <c r="K268" s="232">
        <v>8</v>
      </c>
      <c r="L268" s="232">
        <v>8</v>
      </c>
      <c r="M268" s="232"/>
      <c r="N268" s="232" t="s">
        <v>52</v>
      </c>
      <c r="O268" s="232">
        <v>31.5</v>
      </c>
      <c r="P268" s="232" t="s">
        <v>55</v>
      </c>
      <c r="Q268" s="232" t="s">
        <v>261</v>
      </c>
      <c r="R268" s="234">
        <f>O268/14.0067</f>
        <v>2.248923729358093</v>
      </c>
      <c r="S268" s="234" t="s">
        <v>55</v>
      </c>
      <c r="T268" s="232">
        <v>454</v>
      </c>
      <c r="U268" s="232" t="s">
        <v>55</v>
      </c>
      <c r="V268" s="232" t="s">
        <v>232</v>
      </c>
      <c r="W268" s="232">
        <f>T268/14.0067</f>
        <v>32.413059464399183</v>
      </c>
      <c r="X268" s="232" t="s">
        <v>55</v>
      </c>
      <c r="Y268" s="232">
        <f>T268/O268</f>
        <v>14.412698412698413</v>
      </c>
      <c r="Z268" s="232" t="s">
        <v>55</v>
      </c>
      <c r="AA268" s="232">
        <v>100</v>
      </c>
      <c r="AB268" s="232" t="s">
        <v>56</v>
      </c>
      <c r="AC268" s="232">
        <v>4</v>
      </c>
      <c r="AD268" s="232" t="s">
        <v>876</v>
      </c>
      <c r="AE268" s="232" t="s">
        <v>609</v>
      </c>
      <c r="AF268" s="232" t="s">
        <v>58</v>
      </c>
      <c r="AG268" s="232" t="s">
        <v>58</v>
      </c>
      <c r="AH268" s="232" t="s">
        <v>59</v>
      </c>
      <c r="AI268" s="232" t="s">
        <v>60</v>
      </c>
      <c r="AJ268" s="232" t="s">
        <v>553</v>
      </c>
      <c r="AK268" s="232" t="s">
        <v>174</v>
      </c>
      <c r="AL268" s="232" t="s">
        <v>55</v>
      </c>
      <c r="AM268" s="232"/>
      <c r="AN268" s="232">
        <v>60</v>
      </c>
      <c r="AO268" s="232">
        <v>18</v>
      </c>
      <c r="AP268" s="232" t="s">
        <v>877</v>
      </c>
      <c r="AQ268" s="3" t="s">
        <v>555</v>
      </c>
    </row>
    <row r="269" spans="1:43" x14ac:dyDescent="0.25">
      <c r="A269" s="230" t="s">
        <v>903</v>
      </c>
      <c r="B269" s="232" t="s">
        <v>42</v>
      </c>
      <c r="C269" s="232" t="s">
        <v>157</v>
      </c>
      <c r="D269" s="232" t="s">
        <v>560</v>
      </c>
      <c r="E269" s="232" t="s">
        <v>561</v>
      </c>
      <c r="F269" s="233" t="s">
        <v>562</v>
      </c>
      <c r="G269" s="232" t="s">
        <v>108</v>
      </c>
      <c r="H269" s="232" t="s">
        <v>181</v>
      </c>
      <c r="I269" s="232" t="s">
        <v>68</v>
      </c>
      <c r="J269" s="232" t="s">
        <v>87</v>
      </c>
      <c r="K269" s="232">
        <v>1</v>
      </c>
      <c r="L269" s="232">
        <v>1</v>
      </c>
      <c r="M269" s="232"/>
      <c r="N269" s="232" t="s">
        <v>52</v>
      </c>
      <c r="O269" s="232">
        <v>68.3</v>
      </c>
      <c r="P269" s="232" t="s">
        <v>55</v>
      </c>
      <c r="Q269" s="232" t="s">
        <v>261</v>
      </c>
      <c r="R269" s="234">
        <f>O269/14.0067</f>
        <v>4.8762378004811984</v>
      </c>
      <c r="S269" s="234" t="s">
        <v>55</v>
      </c>
      <c r="T269" s="232">
        <v>550</v>
      </c>
      <c r="U269" s="232" t="s">
        <v>55</v>
      </c>
      <c r="V269" s="232" t="s">
        <v>232</v>
      </c>
      <c r="W269" s="232">
        <f>T269/14.0067</f>
        <v>39.266922258633365</v>
      </c>
      <c r="X269" s="232" t="s">
        <v>55</v>
      </c>
      <c r="Y269" s="232">
        <f>T269/O269</f>
        <v>8.0527086383601763</v>
      </c>
      <c r="Z269" s="232" t="s">
        <v>55</v>
      </c>
      <c r="AA269" s="232">
        <v>100</v>
      </c>
      <c r="AB269" s="232" t="s">
        <v>56</v>
      </c>
      <c r="AC269" s="232">
        <v>4</v>
      </c>
      <c r="AD269" s="232" t="s">
        <v>876</v>
      </c>
      <c r="AE269" s="232" t="s">
        <v>609</v>
      </c>
      <c r="AF269" s="232" t="s">
        <v>58</v>
      </c>
      <c r="AG269" s="232" t="s">
        <v>58</v>
      </c>
      <c r="AH269" s="232" t="s">
        <v>59</v>
      </c>
      <c r="AI269" s="232" t="s">
        <v>60</v>
      </c>
      <c r="AJ269" s="232" t="s">
        <v>553</v>
      </c>
      <c r="AK269" s="232" t="s">
        <v>174</v>
      </c>
      <c r="AL269" s="232" t="s">
        <v>55</v>
      </c>
      <c r="AM269" s="232"/>
      <c r="AN269" s="232">
        <v>60</v>
      </c>
      <c r="AO269" s="232">
        <v>18</v>
      </c>
      <c r="AP269" s="232" t="s">
        <v>877</v>
      </c>
      <c r="AQ269" s="3" t="s">
        <v>555</v>
      </c>
    </row>
    <row r="270" spans="1:43" x14ac:dyDescent="0.25">
      <c r="A270" s="230" t="s">
        <v>903</v>
      </c>
      <c r="B270" s="232" t="s">
        <v>80</v>
      </c>
      <c r="C270" s="232" t="s">
        <v>93</v>
      </c>
      <c r="D270" s="232" t="s">
        <v>103</v>
      </c>
      <c r="E270" s="232" t="s">
        <v>557</v>
      </c>
      <c r="F270" s="233" t="s">
        <v>558</v>
      </c>
      <c r="G270" s="232" t="s">
        <v>97</v>
      </c>
      <c r="H270" s="232" t="s">
        <v>455</v>
      </c>
      <c r="I270" s="232" t="s">
        <v>49</v>
      </c>
      <c r="J270" s="232" t="s">
        <v>87</v>
      </c>
      <c r="K270" s="232">
        <v>4</v>
      </c>
      <c r="L270" s="232">
        <v>4</v>
      </c>
      <c r="M270" s="232"/>
      <c r="N270" s="232" t="s">
        <v>52</v>
      </c>
      <c r="O270" s="232">
        <v>334</v>
      </c>
      <c r="P270" s="232" t="s">
        <v>55</v>
      </c>
      <c r="Q270" s="232" t="s">
        <v>261</v>
      </c>
      <c r="R270" s="234">
        <f>O270/14.0067</f>
        <v>23.845730971606447</v>
      </c>
      <c r="S270" s="234" t="s">
        <v>55</v>
      </c>
      <c r="T270" s="232">
        <v>533</v>
      </c>
      <c r="U270" s="232" t="s">
        <v>55</v>
      </c>
      <c r="V270" s="232" t="s">
        <v>232</v>
      </c>
      <c r="W270" s="232">
        <f>T270/14.0067</f>
        <v>38.053217388821061</v>
      </c>
      <c r="X270" s="232" t="s">
        <v>55</v>
      </c>
      <c r="Y270" s="232">
        <f>T270/O270</f>
        <v>1.595808383233533</v>
      </c>
      <c r="Z270" s="232" t="s">
        <v>55</v>
      </c>
      <c r="AA270" s="232">
        <v>100</v>
      </c>
      <c r="AB270" s="232" t="s">
        <v>56</v>
      </c>
      <c r="AC270" s="232">
        <v>4</v>
      </c>
      <c r="AD270" s="232" t="s">
        <v>876</v>
      </c>
      <c r="AE270" s="232" t="s">
        <v>609</v>
      </c>
      <c r="AF270" s="232" t="s">
        <v>58</v>
      </c>
      <c r="AG270" s="232" t="s">
        <v>58</v>
      </c>
      <c r="AH270" s="232" t="s">
        <v>59</v>
      </c>
      <c r="AI270" s="232" t="s">
        <v>60</v>
      </c>
      <c r="AJ270" s="232" t="s">
        <v>553</v>
      </c>
      <c r="AK270" s="232" t="s">
        <v>174</v>
      </c>
      <c r="AL270" s="232" t="s">
        <v>55</v>
      </c>
      <c r="AM270" s="232"/>
      <c r="AN270" s="232">
        <v>60</v>
      </c>
      <c r="AO270" s="232">
        <v>18</v>
      </c>
      <c r="AP270" s="232" t="s">
        <v>877</v>
      </c>
      <c r="AQ270" s="3" t="s">
        <v>555</v>
      </c>
    </row>
    <row r="271" spans="1:43" x14ac:dyDescent="0.25">
      <c r="A271" s="230" t="s">
        <v>903</v>
      </c>
      <c r="B271" s="232" t="s">
        <v>42</v>
      </c>
      <c r="C271" s="232" t="s">
        <v>157</v>
      </c>
      <c r="D271" s="232" t="s">
        <v>569</v>
      </c>
      <c r="E271" s="232" t="s">
        <v>570</v>
      </c>
      <c r="F271" s="233" t="s">
        <v>571</v>
      </c>
      <c r="G271" s="232" t="s">
        <v>97</v>
      </c>
      <c r="H271" s="232" t="s">
        <v>455</v>
      </c>
      <c r="I271" s="232" t="s">
        <v>68</v>
      </c>
      <c r="J271" s="232" t="s">
        <v>87</v>
      </c>
      <c r="K271" s="232">
        <v>6</v>
      </c>
      <c r="L271" s="232">
        <v>6</v>
      </c>
      <c r="M271" s="232"/>
      <c r="N271" s="232" t="s">
        <v>52</v>
      </c>
      <c r="O271" s="232">
        <v>54.6</v>
      </c>
      <c r="P271" s="232" t="s">
        <v>55</v>
      </c>
      <c r="Q271" s="232" t="s">
        <v>261</v>
      </c>
      <c r="R271" s="234">
        <f>O271/14.0067</f>
        <v>3.8981344642206945</v>
      </c>
      <c r="S271" s="234" t="s">
        <v>55</v>
      </c>
      <c r="T271" s="232">
        <v>967</v>
      </c>
      <c r="U271" s="232" t="s">
        <v>55</v>
      </c>
      <c r="V271" s="232" t="s">
        <v>232</v>
      </c>
      <c r="W271" s="232">
        <f>T271/14.0067</f>
        <v>69.038388771088123</v>
      </c>
      <c r="X271" s="232" t="s">
        <v>55</v>
      </c>
      <c r="Y271" s="232">
        <f>T271/O271</f>
        <v>17.710622710622712</v>
      </c>
      <c r="Z271" s="232" t="s">
        <v>55</v>
      </c>
      <c r="AA271" s="232">
        <v>100</v>
      </c>
      <c r="AB271" s="232" t="s">
        <v>56</v>
      </c>
      <c r="AC271" s="232">
        <v>4</v>
      </c>
      <c r="AD271" s="232" t="s">
        <v>876</v>
      </c>
      <c r="AE271" s="232" t="s">
        <v>609</v>
      </c>
      <c r="AF271" s="232" t="s">
        <v>58</v>
      </c>
      <c r="AG271" s="232" t="s">
        <v>58</v>
      </c>
      <c r="AH271" s="232" t="s">
        <v>59</v>
      </c>
      <c r="AI271" s="232" t="s">
        <v>60</v>
      </c>
      <c r="AJ271" s="232" t="s">
        <v>553</v>
      </c>
      <c r="AK271" s="232" t="s">
        <v>174</v>
      </c>
      <c r="AL271" s="232" t="s">
        <v>55</v>
      </c>
      <c r="AM271" s="232"/>
      <c r="AN271" s="232">
        <v>60</v>
      </c>
      <c r="AO271" s="232">
        <v>18</v>
      </c>
      <c r="AP271" s="232" t="s">
        <v>877</v>
      </c>
      <c r="AQ271" s="3" t="s">
        <v>555</v>
      </c>
    </row>
    <row r="272" spans="1:43" x14ac:dyDescent="0.25">
      <c r="A272" s="230" t="s">
        <v>903</v>
      </c>
      <c r="B272" s="232" t="s">
        <v>109</v>
      </c>
      <c r="C272" s="232" t="s">
        <v>147</v>
      </c>
      <c r="D272" s="232" t="s">
        <v>151</v>
      </c>
      <c r="E272" s="232" t="s">
        <v>152</v>
      </c>
      <c r="F272" s="233" t="s">
        <v>883</v>
      </c>
      <c r="G272" s="232" t="s">
        <v>85</v>
      </c>
      <c r="H272" s="232" t="s">
        <v>455</v>
      </c>
      <c r="I272" s="232" t="s">
        <v>49</v>
      </c>
      <c r="J272" s="232" t="s">
        <v>87</v>
      </c>
      <c r="K272" s="232">
        <v>13</v>
      </c>
      <c r="L272" s="232">
        <v>13</v>
      </c>
      <c r="M272" s="232"/>
      <c r="N272" s="232" t="s">
        <v>52</v>
      </c>
      <c r="O272" s="232">
        <v>233</v>
      </c>
      <c r="P272" s="232" t="s">
        <v>55</v>
      </c>
      <c r="Q272" s="232" t="s">
        <v>261</v>
      </c>
      <c r="R272" s="234">
        <f>O272/14.0067</f>
        <v>16.634896156839226</v>
      </c>
      <c r="S272" s="234" t="s">
        <v>55</v>
      </c>
      <c r="T272" s="232">
        <v>5731</v>
      </c>
      <c r="U272" s="232" t="s">
        <v>55</v>
      </c>
      <c r="V272" s="232" t="s">
        <v>232</v>
      </c>
      <c r="W272" s="232">
        <f>T272/14.0067</f>
        <v>409.16132993495967</v>
      </c>
      <c r="X272" s="232" t="s">
        <v>55</v>
      </c>
      <c r="Y272" s="232">
        <f>T272/O272</f>
        <v>24.596566523605151</v>
      </c>
      <c r="Z272" s="232" t="s">
        <v>55</v>
      </c>
      <c r="AA272" s="232">
        <v>100</v>
      </c>
      <c r="AB272" s="232" t="s">
        <v>56</v>
      </c>
      <c r="AC272" s="232">
        <v>4</v>
      </c>
      <c r="AD272" s="232" t="s">
        <v>876</v>
      </c>
      <c r="AE272" s="232" t="s">
        <v>609</v>
      </c>
      <c r="AF272" s="232" t="s">
        <v>58</v>
      </c>
      <c r="AG272" s="232" t="s">
        <v>58</v>
      </c>
      <c r="AH272" s="232" t="s">
        <v>59</v>
      </c>
      <c r="AI272" s="232" t="s">
        <v>60</v>
      </c>
      <c r="AJ272" s="232" t="s">
        <v>553</v>
      </c>
      <c r="AK272" s="232" t="s">
        <v>174</v>
      </c>
      <c r="AL272" s="232" t="s">
        <v>55</v>
      </c>
      <c r="AM272" s="232"/>
      <c r="AN272" s="232">
        <v>60</v>
      </c>
      <c r="AO272" s="232">
        <v>18</v>
      </c>
      <c r="AP272" s="232" t="s">
        <v>877</v>
      </c>
      <c r="AQ272" s="3" t="s">
        <v>555</v>
      </c>
    </row>
    <row r="273" spans="1:43" x14ac:dyDescent="0.25">
      <c r="A273" s="230" t="s">
        <v>903</v>
      </c>
      <c r="B273" s="232" t="s">
        <v>80</v>
      </c>
      <c r="C273" s="232" t="s">
        <v>167</v>
      </c>
      <c r="D273" s="232" t="s">
        <v>168</v>
      </c>
      <c r="E273" s="232" t="s">
        <v>511</v>
      </c>
      <c r="F273" s="233" t="s">
        <v>582</v>
      </c>
      <c r="G273" s="232" t="s">
        <v>97</v>
      </c>
      <c r="H273" s="232" t="s">
        <v>48</v>
      </c>
      <c r="I273" s="232" t="s">
        <v>884</v>
      </c>
      <c r="J273" s="232" t="s">
        <v>207</v>
      </c>
      <c r="K273" s="232">
        <v>25</v>
      </c>
      <c r="L273" s="232">
        <v>25</v>
      </c>
      <c r="M273" s="244" t="s">
        <v>885</v>
      </c>
      <c r="N273" s="232" t="s">
        <v>242</v>
      </c>
      <c r="O273" s="232" t="s">
        <v>55</v>
      </c>
      <c r="P273" s="232" t="s">
        <v>55</v>
      </c>
      <c r="Q273" s="232" t="s">
        <v>53</v>
      </c>
      <c r="R273" s="232" t="s">
        <v>55</v>
      </c>
      <c r="S273" s="232" t="s">
        <v>55</v>
      </c>
      <c r="T273" s="232" t="s">
        <v>55</v>
      </c>
      <c r="U273" s="232" t="s">
        <v>55</v>
      </c>
      <c r="V273" s="232" t="s">
        <v>54</v>
      </c>
      <c r="W273" s="232" t="s">
        <v>55</v>
      </c>
      <c r="X273" s="232" t="s">
        <v>55</v>
      </c>
      <c r="Y273" s="232">
        <v>0.65900000000000003</v>
      </c>
      <c r="Z273" s="232">
        <v>0.316</v>
      </c>
      <c r="AA273" s="232">
        <v>100</v>
      </c>
      <c r="AB273" s="232" t="s">
        <v>56</v>
      </c>
      <c r="AC273" s="232">
        <v>6</v>
      </c>
      <c r="AD273" s="232" t="s">
        <v>886</v>
      </c>
      <c r="AE273" s="232" t="s">
        <v>609</v>
      </c>
      <c r="AF273" s="232" t="s">
        <v>58</v>
      </c>
      <c r="AG273" s="232" t="s">
        <v>58</v>
      </c>
      <c r="AH273" s="232" t="s">
        <v>76</v>
      </c>
      <c r="AI273" s="232" t="s">
        <v>60</v>
      </c>
      <c r="AJ273" s="232">
        <v>30</v>
      </c>
      <c r="AK273" s="232" t="s">
        <v>61</v>
      </c>
      <c r="AL273" s="232">
        <v>56</v>
      </c>
      <c r="AM273" s="232"/>
      <c r="AN273" s="232">
        <v>22</v>
      </c>
      <c r="AO273" s="232">
        <v>113</v>
      </c>
      <c r="AP273" s="234" t="s">
        <v>887</v>
      </c>
      <c r="AQ273" s="3" t="s">
        <v>584</v>
      </c>
    </row>
    <row r="274" spans="1:43" x14ac:dyDescent="0.25">
      <c r="A274" s="230" t="s">
        <v>903</v>
      </c>
      <c r="B274" s="232" t="s">
        <v>80</v>
      </c>
      <c r="C274" s="232" t="s">
        <v>167</v>
      </c>
      <c r="D274" s="232" t="s">
        <v>168</v>
      </c>
      <c r="E274" s="232" t="s">
        <v>511</v>
      </c>
      <c r="F274" s="233" t="s">
        <v>582</v>
      </c>
      <c r="G274" s="232" t="s">
        <v>97</v>
      </c>
      <c r="H274" s="232" t="s">
        <v>48</v>
      </c>
      <c r="I274" s="232" t="s">
        <v>884</v>
      </c>
      <c r="J274" s="232" t="s">
        <v>207</v>
      </c>
      <c r="K274" s="232">
        <v>25</v>
      </c>
      <c r="L274" s="232">
        <v>25</v>
      </c>
      <c r="M274" s="244" t="s">
        <v>888</v>
      </c>
      <c r="N274" s="232" t="s">
        <v>242</v>
      </c>
      <c r="O274" s="232" t="s">
        <v>55</v>
      </c>
      <c r="P274" s="232" t="s">
        <v>55</v>
      </c>
      <c r="Q274" s="232" t="s">
        <v>53</v>
      </c>
      <c r="R274" s="232" t="s">
        <v>55</v>
      </c>
      <c r="S274" s="232" t="s">
        <v>55</v>
      </c>
      <c r="T274" s="232" t="s">
        <v>55</v>
      </c>
      <c r="U274" s="232" t="s">
        <v>55</v>
      </c>
      <c r="V274" s="232" t="s">
        <v>54</v>
      </c>
      <c r="W274" s="232" t="s">
        <v>55</v>
      </c>
      <c r="X274" s="232" t="s">
        <v>55</v>
      </c>
      <c r="Y274" s="232">
        <v>0.46500000000000002</v>
      </c>
      <c r="Z274" s="232">
        <v>0.192</v>
      </c>
      <c r="AA274" s="232">
        <v>100</v>
      </c>
      <c r="AB274" s="232" t="s">
        <v>56</v>
      </c>
      <c r="AC274" s="232">
        <v>6</v>
      </c>
      <c r="AD274" s="232" t="s">
        <v>886</v>
      </c>
      <c r="AE274" s="232" t="s">
        <v>609</v>
      </c>
      <c r="AF274" s="232" t="s">
        <v>58</v>
      </c>
      <c r="AG274" s="232" t="s">
        <v>58</v>
      </c>
      <c r="AH274" s="232" t="s">
        <v>76</v>
      </c>
      <c r="AI274" s="232" t="s">
        <v>60</v>
      </c>
      <c r="AJ274" s="232">
        <v>30</v>
      </c>
      <c r="AK274" s="232" t="s">
        <v>61</v>
      </c>
      <c r="AL274" s="232">
        <v>56</v>
      </c>
      <c r="AM274" s="232"/>
      <c r="AN274" s="232">
        <v>22</v>
      </c>
      <c r="AO274" s="232">
        <v>113</v>
      </c>
      <c r="AP274" s="234" t="s">
        <v>887</v>
      </c>
      <c r="AQ274" s="3" t="s">
        <v>584</v>
      </c>
    </row>
    <row r="275" spans="1:43" x14ac:dyDescent="0.25">
      <c r="A275" s="230" t="s">
        <v>903</v>
      </c>
      <c r="B275" s="232" t="s">
        <v>80</v>
      </c>
      <c r="C275" s="232" t="s">
        <v>167</v>
      </c>
      <c r="D275" s="232" t="s">
        <v>168</v>
      </c>
      <c r="E275" s="232" t="s">
        <v>511</v>
      </c>
      <c r="F275" s="233" t="s">
        <v>582</v>
      </c>
      <c r="G275" s="232" t="s">
        <v>97</v>
      </c>
      <c r="H275" s="232" t="s">
        <v>48</v>
      </c>
      <c r="I275" s="232" t="s">
        <v>884</v>
      </c>
      <c r="J275" s="232" t="s">
        <v>207</v>
      </c>
      <c r="K275" s="232">
        <v>25</v>
      </c>
      <c r="L275" s="232">
        <v>25</v>
      </c>
      <c r="M275" s="244" t="s">
        <v>889</v>
      </c>
      <c r="N275" s="232" t="s">
        <v>242</v>
      </c>
      <c r="O275" s="232" t="s">
        <v>55</v>
      </c>
      <c r="P275" s="232" t="s">
        <v>55</v>
      </c>
      <c r="Q275" s="232" t="s">
        <v>53</v>
      </c>
      <c r="R275" s="232" t="s">
        <v>55</v>
      </c>
      <c r="S275" s="232" t="s">
        <v>55</v>
      </c>
      <c r="T275" s="232" t="s">
        <v>55</v>
      </c>
      <c r="U275" s="232" t="s">
        <v>55</v>
      </c>
      <c r="V275" s="232" t="s">
        <v>54</v>
      </c>
      <c r="W275" s="232" t="s">
        <v>55</v>
      </c>
      <c r="X275" s="232" t="s">
        <v>55</v>
      </c>
      <c r="Y275" s="232">
        <v>0.82099999999999995</v>
      </c>
      <c r="Z275" s="232">
        <v>0.14799999999999999</v>
      </c>
      <c r="AA275" s="232">
        <v>100</v>
      </c>
      <c r="AB275" s="232" t="s">
        <v>56</v>
      </c>
      <c r="AC275" s="232">
        <v>6</v>
      </c>
      <c r="AD275" s="232" t="s">
        <v>886</v>
      </c>
      <c r="AE275" s="232" t="s">
        <v>609</v>
      </c>
      <c r="AF275" s="232" t="s">
        <v>58</v>
      </c>
      <c r="AG275" s="232" t="s">
        <v>58</v>
      </c>
      <c r="AH275" s="232" t="s">
        <v>76</v>
      </c>
      <c r="AI275" s="232" t="s">
        <v>60</v>
      </c>
      <c r="AJ275" s="232">
        <v>30</v>
      </c>
      <c r="AK275" s="232" t="s">
        <v>61</v>
      </c>
      <c r="AL275" s="232">
        <v>56</v>
      </c>
      <c r="AM275" s="232"/>
      <c r="AN275" s="232">
        <v>22</v>
      </c>
      <c r="AO275" s="232">
        <v>113</v>
      </c>
      <c r="AP275" s="234" t="s">
        <v>887</v>
      </c>
      <c r="AQ275" s="3" t="s">
        <v>584</v>
      </c>
    </row>
    <row r="276" spans="1:43" x14ac:dyDescent="0.25">
      <c r="A276" s="230" t="s">
        <v>903</v>
      </c>
      <c r="B276" s="232" t="s">
        <v>80</v>
      </c>
      <c r="C276" s="232" t="s">
        <v>167</v>
      </c>
      <c r="D276" s="232" t="s">
        <v>168</v>
      </c>
      <c r="E276" s="232" t="s">
        <v>511</v>
      </c>
      <c r="F276" s="233" t="s">
        <v>582</v>
      </c>
      <c r="G276" s="232" t="s">
        <v>97</v>
      </c>
      <c r="H276" s="232" t="s">
        <v>48</v>
      </c>
      <c r="I276" s="232" t="s">
        <v>884</v>
      </c>
      <c r="J276" s="232" t="s">
        <v>207</v>
      </c>
      <c r="K276" s="232">
        <v>25</v>
      </c>
      <c r="L276" s="232">
        <v>25</v>
      </c>
      <c r="M276" s="244" t="s">
        <v>890</v>
      </c>
      <c r="N276" s="232" t="s">
        <v>242</v>
      </c>
      <c r="O276" s="232" t="s">
        <v>55</v>
      </c>
      <c r="P276" s="232" t="s">
        <v>55</v>
      </c>
      <c r="Q276" s="232" t="s">
        <v>53</v>
      </c>
      <c r="R276" s="232" t="s">
        <v>55</v>
      </c>
      <c r="S276" s="232" t="s">
        <v>55</v>
      </c>
      <c r="T276" s="232" t="s">
        <v>55</v>
      </c>
      <c r="U276" s="232" t="s">
        <v>55</v>
      </c>
      <c r="V276" s="232" t="s">
        <v>54</v>
      </c>
      <c r="W276" s="232" t="s">
        <v>55</v>
      </c>
      <c r="X276" s="232" t="s">
        <v>55</v>
      </c>
      <c r="Y276" s="232">
        <v>0.81699999999999995</v>
      </c>
      <c r="Z276" s="232">
        <v>8.3000000000000004E-2</v>
      </c>
      <c r="AA276" s="232">
        <v>100</v>
      </c>
      <c r="AB276" s="232" t="s">
        <v>56</v>
      </c>
      <c r="AC276" s="232">
        <v>6</v>
      </c>
      <c r="AD276" s="232" t="s">
        <v>886</v>
      </c>
      <c r="AE276" s="232" t="s">
        <v>609</v>
      </c>
      <c r="AF276" s="232" t="s">
        <v>58</v>
      </c>
      <c r="AG276" s="232" t="s">
        <v>58</v>
      </c>
      <c r="AH276" s="232" t="s">
        <v>76</v>
      </c>
      <c r="AI276" s="232" t="s">
        <v>60</v>
      </c>
      <c r="AJ276" s="232">
        <v>30</v>
      </c>
      <c r="AK276" s="232" t="s">
        <v>61</v>
      </c>
      <c r="AL276" s="232">
        <v>56</v>
      </c>
      <c r="AM276" s="232"/>
      <c r="AN276" s="232">
        <v>22</v>
      </c>
      <c r="AO276" s="232">
        <v>113</v>
      </c>
      <c r="AP276" s="234" t="s">
        <v>887</v>
      </c>
      <c r="AQ276" s="3" t="s">
        <v>584</v>
      </c>
    </row>
    <row r="277" spans="1:43" x14ac:dyDescent="0.25">
      <c r="A277" s="230" t="s">
        <v>903</v>
      </c>
      <c r="B277" s="232" t="s">
        <v>42</v>
      </c>
      <c r="C277" s="232" t="s">
        <v>69</v>
      </c>
      <c r="D277" s="232" t="s">
        <v>178</v>
      </c>
      <c r="E277" s="232" t="s">
        <v>247</v>
      </c>
      <c r="F277" s="233" t="s">
        <v>248</v>
      </c>
      <c r="G277" s="232" t="s">
        <v>73</v>
      </c>
      <c r="H277" s="232" t="s">
        <v>206</v>
      </c>
      <c r="I277" s="232" t="s">
        <v>49</v>
      </c>
      <c r="J277" s="232" t="s">
        <v>55</v>
      </c>
      <c r="K277" s="232" t="s">
        <v>891</v>
      </c>
      <c r="L277" s="232">
        <v>7.5</v>
      </c>
      <c r="M277" s="232"/>
      <c r="N277" s="232" t="s">
        <v>52</v>
      </c>
      <c r="O277" s="232">
        <v>50</v>
      </c>
      <c r="P277" s="232" t="s">
        <v>55</v>
      </c>
      <c r="Q277" s="232" t="s">
        <v>53</v>
      </c>
      <c r="R277" s="232">
        <f>O277</f>
        <v>50</v>
      </c>
      <c r="S277" s="232" t="str">
        <f>P277</f>
        <v>NA</v>
      </c>
      <c r="T277" s="232">
        <v>23.6</v>
      </c>
      <c r="U277" s="232" t="s">
        <v>55</v>
      </c>
      <c r="V277" s="232" t="s">
        <v>54</v>
      </c>
      <c r="W277" s="232">
        <f>T277</f>
        <v>23.6</v>
      </c>
      <c r="X277" s="232" t="str">
        <f>U277</f>
        <v>NA</v>
      </c>
      <c r="Y277" s="232">
        <f>W277/R277</f>
        <v>0.47200000000000003</v>
      </c>
      <c r="Z277" s="232" t="s">
        <v>55</v>
      </c>
      <c r="AA277" s="232">
        <v>10000</v>
      </c>
      <c r="AB277" s="232" t="s">
        <v>892</v>
      </c>
      <c r="AC277" s="232" t="s">
        <v>55</v>
      </c>
      <c r="AD277" s="232" t="s">
        <v>893</v>
      </c>
      <c r="AE277" s="232" t="s">
        <v>894</v>
      </c>
      <c r="AF277" s="232" t="s">
        <v>58</v>
      </c>
      <c r="AG277" s="232" t="s">
        <v>58</v>
      </c>
      <c r="AH277" s="232" t="s">
        <v>59</v>
      </c>
      <c r="AI277" s="232" t="s">
        <v>58</v>
      </c>
      <c r="AJ277" s="232" t="s">
        <v>77</v>
      </c>
      <c r="AK277" s="232" t="s">
        <v>209</v>
      </c>
      <c r="AL277" s="232" t="s">
        <v>55</v>
      </c>
      <c r="AM277" s="232"/>
      <c r="AN277" s="232">
        <v>34</v>
      </c>
      <c r="AO277" s="232">
        <v>-117</v>
      </c>
      <c r="AP277" s="232" t="s">
        <v>895</v>
      </c>
      <c r="AQ277" s="3" t="s">
        <v>896</v>
      </c>
    </row>
    <row r="278" spans="1:43" x14ac:dyDescent="0.25">
      <c r="A278" s="230" t="s">
        <v>903</v>
      </c>
      <c r="B278" s="232" t="s">
        <v>109</v>
      </c>
      <c r="C278" s="232" t="s">
        <v>274</v>
      </c>
      <c r="D278" s="232" t="s">
        <v>446</v>
      </c>
      <c r="E278" s="232" t="s">
        <v>447</v>
      </c>
      <c r="F278" s="233" t="s">
        <v>897</v>
      </c>
      <c r="G278" s="232" t="s">
        <v>97</v>
      </c>
      <c r="H278" s="232" t="s">
        <v>86</v>
      </c>
      <c r="I278" s="232" t="s">
        <v>49</v>
      </c>
      <c r="J278" s="232" t="s">
        <v>55</v>
      </c>
      <c r="K278" s="232" t="s">
        <v>898</v>
      </c>
      <c r="L278" s="232">
        <v>27</v>
      </c>
      <c r="M278" s="232"/>
      <c r="N278" s="232" t="s">
        <v>52</v>
      </c>
      <c r="O278" s="232">
        <v>48</v>
      </c>
      <c r="P278" s="232">
        <v>10</v>
      </c>
      <c r="Q278" s="232" t="s">
        <v>53</v>
      </c>
      <c r="R278" s="232">
        <f>O278</f>
        <v>48</v>
      </c>
      <c r="S278" s="232">
        <f>P278</f>
        <v>10</v>
      </c>
      <c r="T278" s="232">
        <v>8.6999999999999993</v>
      </c>
      <c r="U278" s="232">
        <v>3.04</v>
      </c>
      <c r="V278" s="232" t="s">
        <v>54</v>
      </c>
      <c r="W278" s="232">
        <f>T278</f>
        <v>8.6999999999999993</v>
      </c>
      <c r="X278" s="232">
        <f>U278</f>
        <v>3.04</v>
      </c>
      <c r="Y278" s="232">
        <f>W278/R278</f>
        <v>0.18124999999999999</v>
      </c>
      <c r="Z278" s="232" t="s">
        <v>55</v>
      </c>
      <c r="AA278" s="232">
        <v>300</v>
      </c>
      <c r="AB278" s="232" t="s">
        <v>56</v>
      </c>
      <c r="AC278" s="232">
        <v>6</v>
      </c>
      <c r="AD278" s="232" t="s">
        <v>899</v>
      </c>
      <c r="AE278" s="232" t="s">
        <v>609</v>
      </c>
      <c r="AF278" s="232" t="s">
        <v>58</v>
      </c>
      <c r="AG278" s="232" t="s">
        <v>58</v>
      </c>
      <c r="AH278" s="232" t="s">
        <v>59</v>
      </c>
      <c r="AI278" s="232" t="s">
        <v>58</v>
      </c>
      <c r="AJ278" s="232" t="s">
        <v>77</v>
      </c>
      <c r="AK278" s="232" t="s">
        <v>209</v>
      </c>
      <c r="AL278" s="232" t="s">
        <v>55</v>
      </c>
      <c r="AM278" s="232"/>
      <c r="AN278" s="232">
        <v>17</v>
      </c>
      <c r="AO278" s="232">
        <v>-64</v>
      </c>
      <c r="AP278" s="232" t="s">
        <v>900</v>
      </c>
      <c r="AQ278" s="3" t="s">
        <v>901</v>
      </c>
    </row>
    <row r="279" spans="1:43" x14ac:dyDescent="0.25">
      <c r="A279" s="230" t="s">
        <v>904</v>
      </c>
      <c r="B279" s="232" t="s">
        <v>42</v>
      </c>
      <c r="C279" s="232" t="s">
        <v>43</v>
      </c>
      <c r="D279" s="232" t="s">
        <v>44</v>
      </c>
      <c r="E279" s="232" t="s">
        <v>45</v>
      </c>
      <c r="F279" s="233" t="s">
        <v>46</v>
      </c>
      <c r="G279" s="232" t="s">
        <v>47</v>
      </c>
      <c r="H279" s="232" t="s">
        <v>48</v>
      </c>
      <c r="I279" s="232" t="s">
        <v>49</v>
      </c>
      <c r="J279" s="232" t="s">
        <v>50</v>
      </c>
      <c r="K279" s="232">
        <v>26.5</v>
      </c>
      <c r="L279" s="232">
        <v>26.5</v>
      </c>
      <c r="M279" s="232" t="s">
        <v>66</v>
      </c>
      <c r="N279" s="232" t="s">
        <v>52</v>
      </c>
      <c r="O279" s="230">
        <v>2.09</v>
      </c>
      <c r="P279" s="230">
        <v>1.1100000000000001</v>
      </c>
      <c r="Q279" s="232" t="s">
        <v>53</v>
      </c>
      <c r="R279" s="230">
        <v>2.09</v>
      </c>
      <c r="S279" s="230">
        <v>1.1100000000000001</v>
      </c>
      <c r="T279" s="230">
        <v>17.48</v>
      </c>
      <c r="U279" s="230">
        <v>1.58</v>
      </c>
      <c r="V279" s="230" t="s">
        <v>54</v>
      </c>
      <c r="W279" s="230">
        <v>17.48</v>
      </c>
      <c r="X279" s="230">
        <v>1.58</v>
      </c>
      <c r="Y279" s="232">
        <f>W279/R279</f>
        <v>8.3636363636363651</v>
      </c>
      <c r="Z279" s="232" t="s">
        <v>55</v>
      </c>
      <c r="AA279" s="232">
        <v>150</v>
      </c>
      <c r="AB279" s="232" t="s">
        <v>56</v>
      </c>
      <c r="AC279" s="232">
        <v>8</v>
      </c>
      <c r="AD279" s="232" t="s">
        <v>57</v>
      </c>
      <c r="AE279" s="230" t="s">
        <v>55</v>
      </c>
      <c r="AF279" s="230" t="s">
        <v>58</v>
      </c>
      <c r="AG279" s="230" t="s">
        <v>58</v>
      </c>
      <c r="AH279" s="230" t="s">
        <v>59</v>
      </c>
      <c r="AI279" s="232" t="s">
        <v>60</v>
      </c>
      <c r="AJ279" s="232">
        <v>10</v>
      </c>
      <c r="AK279" s="232" t="s">
        <v>61</v>
      </c>
      <c r="AL279" s="232" t="s">
        <v>62</v>
      </c>
      <c r="AN279" s="232">
        <v>16</v>
      </c>
      <c r="AO279" s="232">
        <v>119</v>
      </c>
      <c r="AP279" s="234" t="s">
        <v>63</v>
      </c>
      <c r="AQ279" s="229" t="s">
        <v>64</v>
      </c>
    </row>
    <row r="280" spans="1:43" x14ac:dyDescent="0.25">
      <c r="A280" s="230" t="s">
        <v>904</v>
      </c>
      <c r="B280" s="232" t="s">
        <v>42</v>
      </c>
      <c r="C280" s="232" t="s">
        <v>43</v>
      </c>
      <c r="D280" s="232" t="s">
        <v>44</v>
      </c>
      <c r="E280" s="232" t="s">
        <v>45</v>
      </c>
      <c r="F280" s="233" t="s">
        <v>46</v>
      </c>
      <c r="G280" s="232" t="s">
        <v>47</v>
      </c>
      <c r="H280" s="232" t="s">
        <v>48</v>
      </c>
      <c r="I280" s="232" t="s">
        <v>49</v>
      </c>
      <c r="J280" s="232" t="s">
        <v>50</v>
      </c>
      <c r="K280" s="232">
        <v>26.5</v>
      </c>
      <c r="L280" s="232">
        <v>26.5</v>
      </c>
      <c r="M280" s="232" t="s">
        <v>65</v>
      </c>
      <c r="N280" s="232" t="s">
        <v>52</v>
      </c>
      <c r="O280" s="230">
        <v>5.85</v>
      </c>
      <c r="P280" s="230">
        <v>2.59</v>
      </c>
      <c r="Q280" s="232" t="s">
        <v>53</v>
      </c>
      <c r="R280" s="230">
        <v>5.85</v>
      </c>
      <c r="S280" s="230">
        <v>2.59</v>
      </c>
      <c r="T280" s="230">
        <v>25.5</v>
      </c>
      <c r="U280" s="230">
        <v>2.67</v>
      </c>
      <c r="V280" s="230" t="s">
        <v>54</v>
      </c>
      <c r="W280" s="230">
        <v>25.5</v>
      </c>
      <c r="X280" s="230">
        <v>2.67</v>
      </c>
      <c r="Y280" s="232">
        <f>W280/R280</f>
        <v>4.3589743589743595</v>
      </c>
      <c r="Z280" s="232" t="s">
        <v>55</v>
      </c>
      <c r="AA280" s="232">
        <v>150</v>
      </c>
      <c r="AB280" s="232" t="s">
        <v>56</v>
      </c>
      <c r="AC280" s="232">
        <v>8</v>
      </c>
      <c r="AD280" s="232" t="s">
        <v>57</v>
      </c>
      <c r="AE280" s="230" t="s">
        <v>55</v>
      </c>
      <c r="AF280" s="230" t="s">
        <v>58</v>
      </c>
      <c r="AG280" s="230" t="s">
        <v>58</v>
      </c>
      <c r="AH280" s="230" t="s">
        <v>59</v>
      </c>
      <c r="AI280" s="232" t="s">
        <v>60</v>
      </c>
      <c r="AJ280" s="232">
        <v>10</v>
      </c>
      <c r="AK280" s="232" t="s">
        <v>61</v>
      </c>
      <c r="AL280" s="232" t="s">
        <v>62</v>
      </c>
      <c r="AN280" s="232">
        <v>16</v>
      </c>
      <c r="AO280" s="232">
        <v>119</v>
      </c>
      <c r="AP280" s="234" t="s">
        <v>63</v>
      </c>
      <c r="AQ280" s="229" t="s">
        <v>64</v>
      </c>
    </row>
    <row r="281" spans="1:43" x14ac:dyDescent="0.25">
      <c r="A281" s="230" t="s">
        <v>904</v>
      </c>
      <c r="B281" s="232" t="s">
        <v>42</v>
      </c>
      <c r="C281" s="232" t="s">
        <v>43</v>
      </c>
      <c r="D281" s="232" t="s">
        <v>44</v>
      </c>
      <c r="E281" s="232" t="s">
        <v>45</v>
      </c>
      <c r="F281" s="233" t="s">
        <v>46</v>
      </c>
      <c r="G281" s="232" t="s">
        <v>47</v>
      </c>
      <c r="H281" s="232" t="s">
        <v>48</v>
      </c>
      <c r="I281" s="232" t="s">
        <v>49</v>
      </c>
      <c r="J281" s="232" t="s">
        <v>50</v>
      </c>
      <c r="K281" s="232">
        <v>26.5</v>
      </c>
      <c r="L281" s="232">
        <v>26.5</v>
      </c>
      <c r="M281" s="232" t="s">
        <v>51</v>
      </c>
      <c r="N281" s="232" t="s">
        <v>52</v>
      </c>
      <c r="O281" s="230">
        <v>32.75</v>
      </c>
      <c r="P281" s="230">
        <v>14.78</v>
      </c>
      <c r="Q281" s="232" t="s">
        <v>53</v>
      </c>
      <c r="R281" s="230">
        <v>32.75</v>
      </c>
      <c r="S281" s="230">
        <v>14.78</v>
      </c>
      <c r="T281" s="230">
        <v>40.57</v>
      </c>
      <c r="U281" s="230">
        <v>7.47</v>
      </c>
      <c r="V281" s="230" t="s">
        <v>54</v>
      </c>
      <c r="W281" s="230">
        <v>40.57</v>
      </c>
      <c r="X281" s="230">
        <v>7.47</v>
      </c>
      <c r="Y281" s="232">
        <f>W281/R281</f>
        <v>1.2387786259541984</v>
      </c>
      <c r="Z281" s="232" t="s">
        <v>55</v>
      </c>
      <c r="AA281" s="232">
        <v>150</v>
      </c>
      <c r="AB281" s="232" t="s">
        <v>56</v>
      </c>
      <c r="AC281" s="232">
        <v>8</v>
      </c>
      <c r="AD281" s="232" t="s">
        <v>57</v>
      </c>
      <c r="AE281" s="230" t="s">
        <v>55</v>
      </c>
      <c r="AF281" s="230" t="s">
        <v>58</v>
      </c>
      <c r="AG281" s="230" t="s">
        <v>58</v>
      </c>
      <c r="AH281" s="230" t="s">
        <v>59</v>
      </c>
      <c r="AI281" s="232" t="s">
        <v>60</v>
      </c>
      <c r="AJ281" s="232">
        <v>10</v>
      </c>
      <c r="AK281" s="232" t="s">
        <v>61</v>
      </c>
      <c r="AL281" s="232" t="s">
        <v>62</v>
      </c>
      <c r="AN281" s="232">
        <v>16</v>
      </c>
      <c r="AO281" s="232">
        <v>119</v>
      </c>
      <c r="AP281" s="234" t="s">
        <v>63</v>
      </c>
      <c r="AQ281" s="229" t="s">
        <v>64</v>
      </c>
    </row>
    <row r="282" spans="1:43" x14ac:dyDescent="0.25">
      <c r="A282" s="230" t="s">
        <v>904</v>
      </c>
      <c r="B282" s="232" t="s">
        <v>42</v>
      </c>
      <c r="C282" s="232" t="s">
        <v>43</v>
      </c>
      <c r="D282" s="232" t="s">
        <v>44</v>
      </c>
      <c r="E282" s="232" t="s">
        <v>45</v>
      </c>
      <c r="F282" s="233" t="s">
        <v>67</v>
      </c>
      <c r="G282" s="232" t="s">
        <v>47</v>
      </c>
      <c r="H282" s="232" t="s">
        <v>48</v>
      </c>
      <c r="I282" s="232" t="s">
        <v>68</v>
      </c>
      <c r="J282" s="232" t="s">
        <v>50</v>
      </c>
      <c r="K282" s="232">
        <v>26.5</v>
      </c>
      <c r="L282" s="232">
        <v>26.5</v>
      </c>
      <c r="M282" s="232" t="s">
        <v>65</v>
      </c>
      <c r="N282" s="232" t="s">
        <v>52</v>
      </c>
      <c r="O282" s="230">
        <v>1.83</v>
      </c>
      <c r="P282" s="230">
        <v>1.08</v>
      </c>
      <c r="Q282" s="232" t="s">
        <v>53</v>
      </c>
      <c r="R282" s="230">
        <v>1.83</v>
      </c>
      <c r="S282" s="230">
        <v>1.08</v>
      </c>
      <c r="T282" s="230">
        <v>16.32</v>
      </c>
      <c r="U282" s="230">
        <v>1.5</v>
      </c>
      <c r="V282" s="230" t="s">
        <v>54</v>
      </c>
      <c r="W282" s="230">
        <v>16.32</v>
      </c>
      <c r="X282" s="230">
        <v>1.5</v>
      </c>
      <c r="Y282" s="232">
        <f>W282/R282</f>
        <v>8.9180327868852451</v>
      </c>
      <c r="Z282" s="232" t="s">
        <v>55</v>
      </c>
      <c r="AA282" s="232">
        <v>150</v>
      </c>
      <c r="AB282" s="232" t="s">
        <v>56</v>
      </c>
      <c r="AC282" s="232">
        <v>8</v>
      </c>
      <c r="AD282" s="232" t="s">
        <v>57</v>
      </c>
      <c r="AE282" s="230" t="s">
        <v>55</v>
      </c>
      <c r="AF282" s="230" t="s">
        <v>58</v>
      </c>
      <c r="AG282" s="230" t="s">
        <v>58</v>
      </c>
      <c r="AH282" s="230" t="s">
        <v>59</v>
      </c>
      <c r="AI282" s="232" t="s">
        <v>60</v>
      </c>
      <c r="AJ282" s="232">
        <v>10</v>
      </c>
      <c r="AK282" s="232" t="s">
        <v>61</v>
      </c>
      <c r="AL282" s="232" t="s">
        <v>62</v>
      </c>
      <c r="AN282" s="232">
        <v>16</v>
      </c>
      <c r="AO282" s="232">
        <v>119</v>
      </c>
      <c r="AP282" s="234" t="s">
        <v>63</v>
      </c>
      <c r="AQ282" s="229" t="s">
        <v>64</v>
      </c>
    </row>
    <row r="283" spans="1:43" x14ac:dyDescent="0.25">
      <c r="A283" s="230" t="s">
        <v>904</v>
      </c>
      <c r="B283" s="232" t="s">
        <v>42</v>
      </c>
      <c r="C283" s="232" t="s">
        <v>43</v>
      </c>
      <c r="D283" s="232" t="s">
        <v>44</v>
      </c>
      <c r="E283" s="232" t="s">
        <v>45</v>
      </c>
      <c r="F283" s="233" t="s">
        <v>67</v>
      </c>
      <c r="G283" s="232" t="s">
        <v>47</v>
      </c>
      <c r="H283" s="232" t="s">
        <v>48</v>
      </c>
      <c r="I283" s="232" t="s">
        <v>68</v>
      </c>
      <c r="J283" s="232" t="s">
        <v>50</v>
      </c>
      <c r="K283" s="232">
        <v>26.5</v>
      </c>
      <c r="L283" s="232">
        <v>26.5</v>
      </c>
      <c r="M283" s="230" t="s">
        <v>66</v>
      </c>
      <c r="N283" s="230" t="s">
        <v>52</v>
      </c>
      <c r="O283" s="230">
        <v>1.44</v>
      </c>
      <c r="P283" s="230">
        <v>0.91</v>
      </c>
      <c r="Q283" s="232" t="s">
        <v>53</v>
      </c>
      <c r="R283" s="230">
        <v>1.44</v>
      </c>
      <c r="S283" s="230">
        <v>0.91</v>
      </c>
      <c r="T283" s="230">
        <v>18.98</v>
      </c>
      <c r="U283" s="230">
        <v>1.75</v>
      </c>
      <c r="V283" s="230" t="s">
        <v>54</v>
      </c>
      <c r="W283" s="230">
        <v>18.98</v>
      </c>
      <c r="X283" s="230">
        <v>1.75</v>
      </c>
      <c r="Y283" s="232">
        <f>W283/R283</f>
        <v>13.180555555555557</v>
      </c>
      <c r="Z283" s="232" t="s">
        <v>55</v>
      </c>
      <c r="AA283" s="232">
        <v>150</v>
      </c>
      <c r="AB283" s="232" t="s">
        <v>56</v>
      </c>
      <c r="AC283" s="232">
        <v>8</v>
      </c>
      <c r="AD283" s="232" t="s">
        <v>57</v>
      </c>
      <c r="AE283" s="230" t="s">
        <v>55</v>
      </c>
      <c r="AF283" s="230" t="s">
        <v>58</v>
      </c>
      <c r="AG283" s="230" t="s">
        <v>58</v>
      </c>
      <c r="AH283" s="230" t="s">
        <v>59</v>
      </c>
      <c r="AI283" s="232" t="s">
        <v>60</v>
      </c>
      <c r="AJ283" s="232">
        <v>10</v>
      </c>
      <c r="AK283" s="232" t="s">
        <v>61</v>
      </c>
      <c r="AL283" s="232" t="s">
        <v>62</v>
      </c>
      <c r="AN283" s="232">
        <v>16</v>
      </c>
      <c r="AO283" s="232">
        <v>119</v>
      </c>
      <c r="AP283" s="234" t="s">
        <v>63</v>
      </c>
      <c r="AQ283" s="229" t="s">
        <v>64</v>
      </c>
    </row>
    <row r="284" spans="1:43" x14ac:dyDescent="0.25">
      <c r="A284" s="230" t="s">
        <v>904</v>
      </c>
      <c r="B284" s="232" t="s">
        <v>42</v>
      </c>
      <c r="C284" s="232" t="s">
        <v>43</v>
      </c>
      <c r="D284" s="232" t="s">
        <v>44</v>
      </c>
      <c r="E284" s="232" t="s">
        <v>45</v>
      </c>
      <c r="F284" s="233" t="s">
        <v>67</v>
      </c>
      <c r="G284" s="232" t="s">
        <v>47</v>
      </c>
      <c r="H284" s="232" t="s">
        <v>48</v>
      </c>
      <c r="I284" s="232" t="s">
        <v>68</v>
      </c>
      <c r="J284" s="232" t="s">
        <v>50</v>
      </c>
      <c r="K284" s="232">
        <v>26.5</v>
      </c>
      <c r="L284" s="232">
        <v>26.5</v>
      </c>
      <c r="M284" s="232" t="s">
        <v>51</v>
      </c>
      <c r="N284" s="232" t="s">
        <v>52</v>
      </c>
      <c r="O284" s="230">
        <v>31.39</v>
      </c>
      <c r="P284" s="230">
        <v>15.16</v>
      </c>
      <c r="Q284" s="232" t="s">
        <v>53</v>
      </c>
      <c r="R284" s="230">
        <v>31.39</v>
      </c>
      <c r="S284" s="230">
        <v>15.16</v>
      </c>
      <c r="T284" s="230">
        <v>41.58</v>
      </c>
      <c r="U284" s="230">
        <v>8.11</v>
      </c>
      <c r="V284" s="230" t="s">
        <v>54</v>
      </c>
      <c r="W284" s="230">
        <v>41.58</v>
      </c>
      <c r="X284" s="230">
        <v>8.11</v>
      </c>
      <c r="Y284" s="232">
        <f>W284/R284</f>
        <v>1.3246256769671869</v>
      </c>
      <c r="Z284" s="232" t="s">
        <v>55</v>
      </c>
      <c r="AA284" s="232">
        <v>150</v>
      </c>
      <c r="AB284" s="232" t="s">
        <v>56</v>
      </c>
      <c r="AC284" s="232">
        <v>8</v>
      </c>
      <c r="AD284" s="232" t="s">
        <v>57</v>
      </c>
      <c r="AE284" s="230" t="s">
        <v>55</v>
      </c>
      <c r="AF284" s="230" t="s">
        <v>58</v>
      </c>
      <c r="AG284" s="230" t="s">
        <v>58</v>
      </c>
      <c r="AH284" s="230" t="s">
        <v>59</v>
      </c>
      <c r="AI284" s="232" t="s">
        <v>60</v>
      </c>
      <c r="AJ284" s="232">
        <v>10</v>
      </c>
      <c r="AK284" s="232" t="s">
        <v>61</v>
      </c>
      <c r="AL284" s="232" t="s">
        <v>62</v>
      </c>
      <c r="AN284" s="232">
        <v>16</v>
      </c>
      <c r="AO284" s="232">
        <v>119</v>
      </c>
      <c r="AP284" s="234" t="s">
        <v>63</v>
      </c>
      <c r="AQ284" s="229" t="s">
        <v>64</v>
      </c>
    </row>
    <row r="285" spans="1:43" x14ac:dyDescent="0.25">
      <c r="A285" s="230" t="s">
        <v>904</v>
      </c>
      <c r="B285" s="230" t="s">
        <v>42</v>
      </c>
      <c r="C285" s="230" t="s">
        <v>69</v>
      </c>
      <c r="D285" s="230" t="s">
        <v>70</v>
      </c>
      <c r="E285" s="230" t="s">
        <v>71</v>
      </c>
      <c r="F285" s="236" t="s">
        <v>72</v>
      </c>
      <c r="G285" s="230" t="s">
        <v>73</v>
      </c>
      <c r="H285" s="230" t="s">
        <v>48</v>
      </c>
      <c r="I285" s="230" t="s">
        <v>68</v>
      </c>
      <c r="J285" s="230" t="s">
        <v>55</v>
      </c>
      <c r="K285" s="230">
        <v>15.7</v>
      </c>
      <c r="L285" s="230">
        <v>15.7</v>
      </c>
      <c r="N285" s="230" t="s">
        <v>52</v>
      </c>
      <c r="O285" s="230">
        <v>12.4</v>
      </c>
      <c r="P285" s="230">
        <v>0.3</v>
      </c>
      <c r="Q285" s="232" t="s">
        <v>53</v>
      </c>
      <c r="R285" s="230">
        <v>12.4</v>
      </c>
      <c r="S285" s="230">
        <v>0.3</v>
      </c>
      <c r="T285" s="230">
        <v>0.6</v>
      </c>
      <c r="U285" s="230">
        <v>0.1</v>
      </c>
      <c r="V285" s="232" t="s">
        <v>54</v>
      </c>
      <c r="W285" s="230">
        <v>0.6</v>
      </c>
      <c r="X285" s="230">
        <v>0.1</v>
      </c>
      <c r="Y285" s="232">
        <f>W285/R285</f>
        <v>4.8387096774193547E-2</v>
      </c>
      <c r="Z285" s="232" t="s">
        <v>55</v>
      </c>
      <c r="AA285" s="232">
        <v>30</v>
      </c>
      <c r="AB285" s="232" t="s">
        <v>56</v>
      </c>
      <c r="AC285" s="232">
        <v>5</v>
      </c>
      <c r="AD285" s="232" t="s">
        <v>74</v>
      </c>
      <c r="AE285" s="230" t="s">
        <v>75</v>
      </c>
      <c r="AF285" s="230" t="s">
        <v>58</v>
      </c>
      <c r="AG285" s="230" t="s">
        <v>58</v>
      </c>
      <c r="AH285" s="230" t="s">
        <v>76</v>
      </c>
      <c r="AI285" s="230" t="s">
        <v>58</v>
      </c>
      <c r="AJ285" s="230" t="s">
        <v>77</v>
      </c>
      <c r="AK285" s="230" t="s">
        <v>76</v>
      </c>
      <c r="AL285" s="230">
        <v>498.5</v>
      </c>
      <c r="AN285" s="230">
        <v>38</v>
      </c>
      <c r="AO285" s="230">
        <v>-123</v>
      </c>
      <c r="AP285" s="230" t="s">
        <v>78</v>
      </c>
      <c r="AQ285" s="3" t="s">
        <v>79</v>
      </c>
    </row>
    <row r="286" spans="1:43" x14ac:dyDescent="0.25">
      <c r="A286" s="230" t="s">
        <v>904</v>
      </c>
      <c r="B286" s="230" t="s">
        <v>42</v>
      </c>
      <c r="C286" s="230" t="s">
        <v>69</v>
      </c>
      <c r="D286" s="230" t="s">
        <v>70</v>
      </c>
      <c r="E286" s="230" t="s">
        <v>71</v>
      </c>
      <c r="F286" s="236" t="s">
        <v>72</v>
      </c>
      <c r="G286" s="230" t="s">
        <v>73</v>
      </c>
      <c r="H286" s="230" t="s">
        <v>48</v>
      </c>
      <c r="I286" s="230" t="s">
        <v>68</v>
      </c>
      <c r="J286" s="230" t="s">
        <v>55</v>
      </c>
      <c r="K286" s="230">
        <v>15.7</v>
      </c>
      <c r="L286" s="230">
        <v>15.7</v>
      </c>
      <c r="N286" s="230" t="s">
        <v>52</v>
      </c>
      <c r="O286" s="230">
        <v>20</v>
      </c>
      <c r="P286" s="230">
        <v>0.5</v>
      </c>
      <c r="Q286" s="232" t="s">
        <v>53</v>
      </c>
      <c r="R286" s="230">
        <v>20</v>
      </c>
      <c r="S286" s="230">
        <v>0.5</v>
      </c>
      <c r="T286" s="230">
        <v>1.4</v>
      </c>
      <c r="U286" s="230">
        <v>0.3</v>
      </c>
      <c r="V286" s="232" t="s">
        <v>54</v>
      </c>
      <c r="W286" s="230">
        <v>1.4</v>
      </c>
      <c r="X286" s="230">
        <v>0.3</v>
      </c>
      <c r="Y286" s="232">
        <f>W286/R286</f>
        <v>6.9999999999999993E-2</v>
      </c>
      <c r="Z286" s="232" t="s">
        <v>55</v>
      </c>
      <c r="AA286" s="232">
        <v>30</v>
      </c>
      <c r="AB286" s="232" t="s">
        <v>56</v>
      </c>
      <c r="AC286" s="232">
        <v>5</v>
      </c>
      <c r="AD286" s="232" t="s">
        <v>74</v>
      </c>
      <c r="AE286" s="230" t="s">
        <v>75</v>
      </c>
      <c r="AF286" s="230" t="s">
        <v>58</v>
      </c>
      <c r="AG286" s="230" t="s">
        <v>58</v>
      </c>
      <c r="AH286" s="230" t="s">
        <v>76</v>
      </c>
      <c r="AI286" s="230" t="s">
        <v>58</v>
      </c>
      <c r="AJ286" s="230" t="s">
        <v>77</v>
      </c>
      <c r="AK286" s="230" t="s">
        <v>76</v>
      </c>
      <c r="AL286" s="230">
        <v>498.5</v>
      </c>
      <c r="AN286" s="230">
        <v>38</v>
      </c>
      <c r="AO286" s="230">
        <v>-123</v>
      </c>
      <c r="AP286" s="230" t="s">
        <v>78</v>
      </c>
      <c r="AQ286" s="3" t="s">
        <v>79</v>
      </c>
    </row>
    <row r="287" spans="1:43" x14ac:dyDescent="0.25">
      <c r="A287" s="230" t="s">
        <v>904</v>
      </c>
      <c r="B287" s="232" t="s">
        <v>109</v>
      </c>
      <c r="C287" s="232" t="s">
        <v>147</v>
      </c>
      <c r="D287" s="232" t="s">
        <v>148</v>
      </c>
      <c r="E287" s="232" t="s">
        <v>149</v>
      </c>
      <c r="F287" s="233" t="s">
        <v>150</v>
      </c>
      <c r="G287" s="232" t="s">
        <v>85</v>
      </c>
      <c r="H287" s="232" t="s">
        <v>86</v>
      </c>
      <c r="I287" s="232" t="s">
        <v>68</v>
      </c>
      <c r="J287" s="232" t="s">
        <v>87</v>
      </c>
      <c r="K287" s="232">
        <v>12</v>
      </c>
      <c r="L287" s="232">
        <f>K287</f>
        <v>12</v>
      </c>
      <c r="M287" s="232"/>
      <c r="N287" s="232" t="s">
        <v>52</v>
      </c>
      <c r="O287" s="232">
        <v>25.6</v>
      </c>
      <c r="P287" s="232" t="s">
        <v>55</v>
      </c>
      <c r="Q287" s="232" t="s">
        <v>53</v>
      </c>
      <c r="R287" s="232">
        <f>O287</f>
        <v>25.6</v>
      </c>
      <c r="S287" s="232" t="str">
        <f>P287</f>
        <v>NA</v>
      </c>
      <c r="T287" s="232">
        <v>14.7</v>
      </c>
      <c r="U287" s="232" t="s">
        <v>55</v>
      </c>
      <c r="V287" s="232" t="s">
        <v>54</v>
      </c>
      <c r="W287" s="232">
        <f>T287</f>
        <v>14.7</v>
      </c>
      <c r="X287" s="232" t="str">
        <f>U287</f>
        <v>NA</v>
      </c>
      <c r="Y287" s="232">
        <f>W287/R287</f>
        <v>0.57421874999999989</v>
      </c>
      <c r="Z287" s="232" t="s">
        <v>55</v>
      </c>
      <c r="AA287" s="232">
        <v>50</v>
      </c>
      <c r="AB287" s="232" t="s">
        <v>88</v>
      </c>
      <c r="AC287" s="232">
        <v>4</v>
      </c>
      <c r="AD287" s="232" t="s">
        <v>89</v>
      </c>
      <c r="AE287" s="232" t="s">
        <v>75</v>
      </c>
      <c r="AF287" s="232" t="s">
        <v>58</v>
      </c>
      <c r="AG287" s="232">
        <v>0</v>
      </c>
      <c r="AH287" s="232" t="s">
        <v>90</v>
      </c>
      <c r="AI287" s="232" t="s">
        <v>58</v>
      </c>
      <c r="AJ287" s="230">
        <v>0</v>
      </c>
      <c r="AK287" s="230" t="s">
        <v>90</v>
      </c>
      <c r="AL287" s="232">
        <v>1873</v>
      </c>
      <c r="AM287" s="232"/>
      <c r="AN287" s="232">
        <v>38</v>
      </c>
      <c r="AO287" s="232">
        <v>-123</v>
      </c>
      <c r="AP287" s="232" t="s">
        <v>91</v>
      </c>
      <c r="AQ287" s="3" t="s">
        <v>92</v>
      </c>
    </row>
    <row r="288" spans="1:43" x14ac:dyDescent="0.25">
      <c r="A288" s="230" t="s">
        <v>904</v>
      </c>
      <c r="B288" s="232" t="s">
        <v>109</v>
      </c>
      <c r="C288" s="232" t="s">
        <v>147</v>
      </c>
      <c r="D288" s="232" t="s">
        <v>148</v>
      </c>
      <c r="E288" s="232" t="s">
        <v>149</v>
      </c>
      <c r="F288" s="233" t="s">
        <v>150</v>
      </c>
      <c r="G288" s="232" t="s">
        <v>85</v>
      </c>
      <c r="H288" s="232" t="s">
        <v>86</v>
      </c>
      <c r="I288" s="232" t="s">
        <v>68</v>
      </c>
      <c r="J288" s="232" t="s">
        <v>87</v>
      </c>
      <c r="K288" s="232">
        <v>12</v>
      </c>
      <c r="L288" s="232">
        <f>K288</f>
        <v>12</v>
      </c>
      <c r="M288" s="232"/>
      <c r="N288" s="232" t="s">
        <v>52</v>
      </c>
      <c r="O288" s="232">
        <v>114.8</v>
      </c>
      <c r="P288" s="232" t="s">
        <v>55</v>
      </c>
      <c r="Q288" s="232" t="s">
        <v>53</v>
      </c>
      <c r="R288" s="232">
        <f>O288</f>
        <v>114.8</v>
      </c>
      <c r="S288" s="232" t="str">
        <f>P288</f>
        <v>NA</v>
      </c>
      <c r="T288" s="232">
        <v>65.900000000000006</v>
      </c>
      <c r="U288" s="232" t="s">
        <v>55</v>
      </c>
      <c r="V288" s="232" t="s">
        <v>54</v>
      </c>
      <c r="W288" s="232">
        <f>T288</f>
        <v>65.900000000000006</v>
      </c>
      <c r="X288" s="232" t="str">
        <f>U288</f>
        <v>NA</v>
      </c>
      <c r="Y288" s="232">
        <f>W288/R288</f>
        <v>0.57404181184669001</v>
      </c>
      <c r="Z288" s="232" t="s">
        <v>55</v>
      </c>
      <c r="AA288" s="232">
        <v>50</v>
      </c>
      <c r="AB288" s="232" t="s">
        <v>88</v>
      </c>
      <c r="AC288" s="232">
        <v>4</v>
      </c>
      <c r="AD288" s="232" t="s">
        <v>89</v>
      </c>
      <c r="AE288" s="232" t="s">
        <v>75</v>
      </c>
      <c r="AF288" s="232" t="s">
        <v>58</v>
      </c>
      <c r="AG288" s="232">
        <v>0</v>
      </c>
      <c r="AH288" s="232" t="s">
        <v>90</v>
      </c>
      <c r="AI288" s="232" t="s">
        <v>58</v>
      </c>
      <c r="AJ288" s="230">
        <v>0</v>
      </c>
      <c r="AK288" s="230" t="s">
        <v>90</v>
      </c>
      <c r="AL288" s="232">
        <v>1873</v>
      </c>
      <c r="AM288" s="232"/>
      <c r="AN288" s="232">
        <v>38</v>
      </c>
      <c r="AO288" s="232">
        <v>-123</v>
      </c>
      <c r="AP288" s="232" t="s">
        <v>91</v>
      </c>
      <c r="AQ288" s="3" t="s">
        <v>92</v>
      </c>
    </row>
    <row r="289" spans="1:43" x14ac:dyDescent="0.25">
      <c r="A289" s="230" t="s">
        <v>904</v>
      </c>
      <c r="B289" s="230" t="s">
        <v>80</v>
      </c>
      <c r="C289" s="230" t="s">
        <v>93</v>
      </c>
      <c r="D289" s="230" t="s">
        <v>94</v>
      </c>
      <c r="E289" s="230" t="s">
        <v>95</v>
      </c>
      <c r="F289" s="236" t="s">
        <v>96</v>
      </c>
      <c r="G289" s="230" t="s">
        <v>97</v>
      </c>
      <c r="H289" s="230" t="s">
        <v>86</v>
      </c>
      <c r="I289" s="230" t="s">
        <v>68</v>
      </c>
      <c r="J289" s="230" t="s">
        <v>87</v>
      </c>
      <c r="K289" s="232">
        <v>12</v>
      </c>
      <c r="L289" s="232">
        <f>K289</f>
        <v>12</v>
      </c>
      <c r="M289" s="232"/>
      <c r="N289" s="232" t="s">
        <v>52</v>
      </c>
      <c r="O289" s="232">
        <v>5.3</v>
      </c>
      <c r="P289" s="232" t="s">
        <v>55</v>
      </c>
      <c r="Q289" s="232" t="s">
        <v>53</v>
      </c>
      <c r="R289" s="232">
        <f>O289</f>
        <v>5.3</v>
      </c>
      <c r="S289" s="232" t="str">
        <f>P289</f>
        <v>NA</v>
      </c>
      <c r="T289" s="232">
        <v>1.8</v>
      </c>
      <c r="U289" s="232" t="s">
        <v>55</v>
      </c>
      <c r="V289" s="232" t="s">
        <v>54</v>
      </c>
      <c r="W289" s="232">
        <f>T289</f>
        <v>1.8</v>
      </c>
      <c r="X289" s="232" t="str">
        <f>U289</f>
        <v>NA</v>
      </c>
      <c r="Y289" s="232">
        <f>W289/R289</f>
        <v>0.339622641509434</v>
      </c>
      <c r="Z289" s="232" t="s">
        <v>55</v>
      </c>
      <c r="AA289" s="232">
        <v>50</v>
      </c>
      <c r="AB289" s="232" t="s">
        <v>88</v>
      </c>
      <c r="AC289" s="232">
        <v>4</v>
      </c>
      <c r="AD289" s="232" t="s">
        <v>89</v>
      </c>
      <c r="AE289" s="232" t="s">
        <v>75</v>
      </c>
      <c r="AF289" s="232" t="s">
        <v>58</v>
      </c>
      <c r="AG289" s="232">
        <v>0</v>
      </c>
      <c r="AH289" s="232" t="s">
        <v>90</v>
      </c>
      <c r="AI289" s="232" t="s">
        <v>58</v>
      </c>
      <c r="AJ289" s="230">
        <v>0</v>
      </c>
      <c r="AK289" s="230" t="s">
        <v>90</v>
      </c>
      <c r="AL289" s="232">
        <v>1873</v>
      </c>
      <c r="AM289" s="232"/>
      <c r="AN289" s="232">
        <v>38</v>
      </c>
      <c r="AO289" s="232">
        <v>-123</v>
      </c>
      <c r="AP289" s="232" t="s">
        <v>91</v>
      </c>
      <c r="AQ289" s="3" t="s">
        <v>92</v>
      </c>
    </row>
    <row r="290" spans="1:43" x14ac:dyDescent="0.25">
      <c r="A290" s="230" t="s">
        <v>904</v>
      </c>
      <c r="B290" s="230" t="s">
        <v>80</v>
      </c>
      <c r="C290" s="230" t="s">
        <v>93</v>
      </c>
      <c r="D290" s="230" t="s">
        <v>98</v>
      </c>
      <c r="E290" s="230" t="s">
        <v>99</v>
      </c>
      <c r="F290" s="236" t="s">
        <v>100</v>
      </c>
      <c r="G290" s="230" t="s">
        <v>97</v>
      </c>
      <c r="H290" s="230" t="s">
        <v>86</v>
      </c>
      <c r="I290" s="230" t="s">
        <v>68</v>
      </c>
      <c r="J290" s="230" t="s">
        <v>87</v>
      </c>
      <c r="K290" s="232">
        <v>12</v>
      </c>
      <c r="L290" s="232">
        <f>K290</f>
        <v>12</v>
      </c>
      <c r="M290" s="232"/>
      <c r="N290" s="232" t="s">
        <v>52</v>
      </c>
      <c r="O290" s="232">
        <v>18.7</v>
      </c>
      <c r="P290" s="232" t="s">
        <v>55</v>
      </c>
      <c r="Q290" s="232" t="s">
        <v>53</v>
      </c>
      <c r="R290" s="232">
        <f>O290</f>
        <v>18.7</v>
      </c>
      <c r="S290" s="232" t="str">
        <f>P290</f>
        <v>NA</v>
      </c>
      <c r="T290" s="232">
        <v>10.9</v>
      </c>
      <c r="U290" s="232" t="s">
        <v>55</v>
      </c>
      <c r="V290" s="232" t="s">
        <v>54</v>
      </c>
      <c r="W290" s="232">
        <f>T290</f>
        <v>10.9</v>
      </c>
      <c r="X290" s="232" t="str">
        <f>U290</f>
        <v>NA</v>
      </c>
      <c r="Y290" s="232">
        <f>W290/R290</f>
        <v>0.58288770053475936</v>
      </c>
      <c r="Z290" s="232" t="s">
        <v>55</v>
      </c>
      <c r="AA290" s="232">
        <v>50</v>
      </c>
      <c r="AB290" s="232" t="s">
        <v>88</v>
      </c>
      <c r="AC290" s="232">
        <v>4</v>
      </c>
      <c r="AD290" s="232" t="s">
        <v>89</v>
      </c>
      <c r="AE290" s="232" t="s">
        <v>75</v>
      </c>
      <c r="AF290" s="232" t="s">
        <v>58</v>
      </c>
      <c r="AG290" s="232">
        <v>0</v>
      </c>
      <c r="AH290" s="232" t="s">
        <v>90</v>
      </c>
      <c r="AI290" s="232" t="s">
        <v>58</v>
      </c>
      <c r="AJ290" s="230">
        <v>0</v>
      </c>
      <c r="AK290" s="230" t="s">
        <v>90</v>
      </c>
      <c r="AL290" s="232">
        <v>1873</v>
      </c>
      <c r="AM290" s="232"/>
      <c r="AN290" s="232">
        <v>38</v>
      </c>
      <c r="AO290" s="232">
        <v>-123</v>
      </c>
      <c r="AP290" s="232" t="s">
        <v>91</v>
      </c>
      <c r="AQ290" s="3" t="s">
        <v>92</v>
      </c>
    </row>
    <row r="291" spans="1:43" x14ac:dyDescent="0.25">
      <c r="A291" s="230" t="s">
        <v>904</v>
      </c>
      <c r="B291" s="230" t="s">
        <v>109</v>
      </c>
      <c r="C291" s="230" t="s">
        <v>110</v>
      </c>
      <c r="D291" s="232" t="s">
        <v>111</v>
      </c>
      <c r="E291" s="230" t="s">
        <v>112</v>
      </c>
      <c r="F291" s="236" t="s">
        <v>113</v>
      </c>
      <c r="G291" s="230" t="s">
        <v>108</v>
      </c>
      <c r="H291" s="232" t="s">
        <v>86</v>
      </c>
      <c r="I291" s="232" t="s">
        <v>68</v>
      </c>
      <c r="J291" s="232" t="s">
        <v>87</v>
      </c>
      <c r="K291" s="232">
        <v>12</v>
      </c>
      <c r="L291" s="232">
        <f>K291</f>
        <v>12</v>
      </c>
      <c r="M291" s="232"/>
      <c r="N291" s="232" t="s">
        <v>52</v>
      </c>
      <c r="O291" s="232">
        <v>3.7</v>
      </c>
      <c r="P291" s="232" t="s">
        <v>55</v>
      </c>
      <c r="Q291" s="232" t="s">
        <v>53</v>
      </c>
      <c r="R291" s="232">
        <f>O291</f>
        <v>3.7</v>
      </c>
      <c r="S291" s="232" t="str">
        <f>P291</f>
        <v>NA</v>
      </c>
      <c r="T291" s="232">
        <v>8.3000000000000007</v>
      </c>
      <c r="U291" s="232" t="s">
        <v>55</v>
      </c>
      <c r="V291" s="232" t="s">
        <v>54</v>
      </c>
      <c r="W291" s="232">
        <f>T291</f>
        <v>8.3000000000000007</v>
      </c>
      <c r="X291" s="232" t="str">
        <f>U291</f>
        <v>NA</v>
      </c>
      <c r="Y291" s="232">
        <f>W291/R291</f>
        <v>2.2432432432432434</v>
      </c>
      <c r="Z291" s="232" t="s">
        <v>55</v>
      </c>
      <c r="AA291" s="232">
        <v>50</v>
      </c>
      <c r="AB291" s="232" t="s">
        <v>88</v>
      </c>
      <c r="AC291" s="232">
        <v>4</v>
      </c>
      <c r="AD291" s="232" t="s">
        <v>89</v>
      </c>
      <c r="AE291" s="232" t="s">
        <v>75</v>
      </c>
      <c r="AF291" s="232" t="s">
        <v>58</v>
      </c>
      <c r="AG291" s="232">
        <v>0</v>
      </c>
      <c r="AH291" s="232" t="s">
        <v>90</v>
      </c>
      <c r="AI291" s="232" t="s">
        <v>58</v>
      </c>
      <c r="AJ291" s="230">
        <v>0</v>
      </c>
      <c r="AK291" s="230" t="s">
        <v>90</v>
      </c>
      <c r="AL291" s="232">
        <v>1873</v>
      </c>
      <c r="AM291" s="232"/>
      <c r="AN291" s="232">
        <v>38</v>
      </c>
      <c r="AO291" s="232">
        <v>-123</v>
      </c>
      <c r="AP291" s="232" t="s">
        <v>91</v>
      </c>
      <c r="AQ291" s="3" t="s">
        <v>92</v>
      </c>
    </row>
    <row r="292" spans="1:43" x14ac:dyDescent="0.25">
      <c r="A292" s="230" t="s">
        <v>904</v>
      </c>
      <c r="B292" s="230" t="s">
        <v>80</v>
      </c>
      <c r="C292" s="230" t="s">
        <v>114</v>
      </c>
      <c r="D292" s="232" t="s">
        <v>115</v>
      </c>
      <c r="E292" s="230" t="s">
        <v>116</v>
      </c>
      <c r="F292" s="236" t="s">
        <v>117</v>
      </c>
      <c r="G292" s="230" t="s">
        <v>118</v>
      </c>
      <c r="H292" s="230" t="s">
        <v>86</v>
      </c>
      <c r="I292" s="230" t="s">
        <v>68</v>
      </c>
      <c r="J292" s="230" t="s">
        <v>87</v>
      </c>
      <c r="K292" s="230">
        <v>12</v>
      </c>
      <c r="L292" s="230">
        <f>K292</f>
        <v>12</v>
      </c>
      <c r="N292" s="232" t="s">
        <v>52</v>
      </c>
      <c r="O292" s="232">
        <v>10.6</v>
      </c>
      <c r="P292" s="232" t="s">
        <v>55</v>
      </c>
      <c r="Q292" s="232" t="s">
        <v>53</v>
      </c>
      <c r="R292" s="232">
        <f>O292</f>
        <v>10.6</v>
      </c>
      <c r="S292" s="232" t="str">
        <f>P292</f>
        <v>NA</v>
      </c>
      <c r="T292" s="232">
        <v>0.2</v>
      </c>
      <c r="U292" s="232" t="s">
        <v>55</v>
      </c>
      <c r="V292" s="232" t="s">
        <v>54</v>
      </c>
      <c r="W292" s="232">
        <f>T292</f>
        <v>0.2</v>
      </c>
      <c r="X292" s="232" t="str">
        <f>U292</f>
        <v>NA</v>
      </c>
      <c r="Y292" s="232">
        <f>W292/R292</f>
        <v>1.886792452830189E-2</v>
      </c>
      <c r="Z292" s="232" t="s">
        <v>55</v>
      </c>
      <c r="AA292" s="232">
        <v>50</v>
      </c>
      <c r="AB292" s="232" t="s">
        <v>88</v>
      </c>
      <c r="AC292" s="232">
        <v>4</v>
      </c>
      <c r="AD292" s="232" t="s">
        <v>89</v>
      </c>
      <c r="AE292" s="232" t="s">
        <v>75</v>
      </c>
      <c r="AF292" s="232" t="s">
        <v>58</v>
      </c>
      <c r="AG292" s="232">
        <v>0</v>
      </c>
      <c r="AH292" s="232" t="s">
        <v>90</v>
      </c>
      <c r="AI292" s="232" t="s">
        <v>58</v>
      </c>
      <c r="AJ292" s="230">
        <v>0</v>
      </c>
      <c r="AK292" s="230" t="s">
        <v>90</v>
      </c>
      <c r="AL292" s="232">
        <v>1873</v>
      </c>
      <c r="AM292" s="232"/>
      <c r="AN292" s="232">
        <v>38</v>
      </c>
      <c r="AO292" s="232">
        <v>-123</v>
      </c>
      <c r="AP292" s="232" t="s">
        <v>91</v>
      </c>
      <c r="AQ292" s="3" t="s">
        <v>92</v>
      </c>
    </row>
    <row r="293" spans="1:43" x14ac:dyDescent="0.25">
      <c r="A293" s="230" t="s">
        <v>904</v>
      </c>
      <c r="B293" s="230" t="s">
        <v>80</v>
      </c>
      <c r="C293" s="230" t="s">
        <v>139</v>
      </c>
      <c r="D293" s="230" t="s">
        <v>140</v>
      </c>
      <c r="E293" s="230" t="s">
        <v>141</v>
      </c>
      <c r="F293" s="236" t="s">
        <v>142</v>
      </c>
      <c r="G293" s="230" t="s">
        <v>97</v>
      </c>
      <c r="H293" s="230" t="s">
        <v>86</v>
      </c>
      <c r="I293" s="230" t="s">
        <v>68</v>
      </c>
      <c r="J293" s="230" t="s">
        <v>87</v>
      </c>
      <c r="K293" s="230">
        <v>12</v>
      </c>
      <c r="L293" s="230">
        <f>K293</f>
        <v>12</v>
      </c>
      <c r="N293" s="232" t="s">
        <v>52</v>
      </c>
      <c r="O293" s="232">
        <v>34.5</v>
      </c>
      <c r="P293" s="232" t="s">
        <v>55</v>
      </c>
      <c r="Q293" s="232" t="s">
        <v>53</v>
      </c>
      <c r="R293" s="232">
        <f>O293</f>
        <v>34.5</v>
      </c>
      <c r="S293" s="232" t="str">
        <f>P293</f>
        <v>NA</v>
      </c>
      <c r="T293" s="232">
        <v>23.4</v>
      </c>
      <c r="U293" s="232" t="s">
        <v>55</v>
      </c>
      <c r="V293" s="232" t="s">
        <v>54</v>
      </c>
      <c r="W293" s="232">
        <f>T293</f>
        <v>23.4</v>
      </c>
      <c r="X293" s="232" t="str">
        <f>U293</f>
        <v>NA</v>
      </c>
      <c r="Y293" s="232">
        <f>W293/R293</f>
        <v>0.67826086956521736</v>
      </c>
      <c r="Z293" s="232" t="s">
        <v>55</v>
      </c>
      <c r="AA293" s="232">
        <v>50</v>
      </c>
      <c r="AB293" s="232" t="s">
        <v>88</v>
      </c>
      <c r="AC293" s="232">
        <v>4</v>
      </c>
      <c r="AD293" s="232" t="s">
        <v>89</v>
      </c>
      <c r="AE293" s="232" t="s">
        <v>75</v>
      </c>
      <c r="AF293" s="232" t="s">
        <v>58</v>
      </c>
      <c r="AG293" s="232">
        <v>0</v>
      </c>
      <c r="AH293" s="232" t="s">
        <v>90</v>
      </c>
      <c r="AI293" s="232" t="s">
        <v>58</v>
      </c>
      <c r="AJ293" s="230">
        <v>0</v>
      </c>
      <c r="AK293" s="230" t="s">
        <v>90</v>
      </c>
      <c r="AL293" s="232">
        <v>1873</v>
      </c>
      <c r="AM293" s="232"/>
      <c r="AN293" s="232">
        <v>38</v>
      </c>
      <c r="AO293" s="232">
        <v>-123</v>
      </c>
      <c r="AP293" s="232" t="s">
        <v>91</v>
      </c>
      <c r="AQ293" s="3" t="s">
        <v>92</v>
      </c>
    </row>
    <row r="294" spans="1:43" x14ac:dyDescent="0.25">
      <c r="A294" s="230" t="s">
        <v>904</v>
      </c>
      <c r="B294" s="232" t="s">
        <v>80</v>
      </c>
      <c r="C294" s="232" t="s">
        <v>199</v>
      </c>
      <c r="D294" s="232" t="s">
        <v>130</v>
      </c>
      <c r="E294" s="232" t="s">
        <v>131</v>
      </c>
      <c r="F294" s="233" t="s">
        <v>132</v>
      </c>
      <c r="G294" s="232" t="s">
        <v>97</v>
      </c>
      <c r="H294" s="232" t="s">
        <v>86</v>
      </c>
      <c r="I294" s="232" t="s">
        <v>68</v>
      </c>
      <c r="J294" s="232" t="s">
        <v>87</v>
      </c>
      <c r="K294" s="232">
        <v>12</v>
      </c>
      <c r="L294" s="232">
        <f>K294</f>
        <v>12</v>
      </c>
      <c r="M294" s="232"/>
      <c r="N294" s="232" t="s">
        <v>52</v>
      </c>
      <c r="O294" s="232">
        <v>9.4</v>
      </c>
      <c r="P294" s="232" t="s">
        <v>55</v>
      </c>
      <c r="Q294" s="232" t="s">
        <v>53</v>
      </c>
      <c r="R294" s="232">
        <f>O294</f>
        <v>9.4</v>
      </c>
      <c r="S294" s="232" t="str">
        <f>P294</f>
        <v>NA</v>
      </c>
      <c r="T294" s="232">
        <v>4.3</v>
      </c>
      <c r="U294" s="232" t="s">
        <v>55</v>
      </c>
      <c r="V294" s="232" t="s">
        <v>54</v>
      </c>
      <c r="W294" s="232">
        <f>T294</f>
        <v>4.3</v>
      </c>
      <c r="X294" s="232" t="str">
        <f>U294</f>
        <v>NA</v>
      </c>
      <c r="Y294" s="232">
        <f>W294/R294</f>
        <v>0.45744680851063824</v>
      </c>
      <c r="Z294" s="232" t="s">
        <v>55</v>
      </c>
      <c r="AA294" s="232">
        <v>50</v>
      </c>
      <c r="AB294" s="232" t="s">
        <v>88</v>
      </c>
      <c r="AC294" s="232">
        <v>4</v>
      </c>
      <c r="AD294" s="232" t="s">
        <v>89</v>
      </c>
      <c r="AE294" s="232" t="s">
        <v>75</v>
      </c>
      <c r="AF294" s="232" t="s">
        <v>58</v>
      </c>
      <c r="AG294" s="232">
        <v>0</v>
      </c>
      <c r="AH294" s="232" t="s">
        <v>90</v>
      </c>
      <c r="AI294" s="232" t="s">
        <v>58</v>
      </c>
      <c r="AJ294" s="230">
        <v>0</v>
      </c>
      <c r="AK294" s="230" t="s">
        <v>90</v>
      </c>
      <c r="AL294" s="232">
        <v>1873</v>
      </c>
      <c r="AM294" s="232"/>
      <c r="AN294" s="232">
        <v>38</v>
      </c>
      <c r="AO294" s="232">
        <v>-123</v>
      </c>
      <c r="AP294" s="232" t="s">
        <v>91</v>
      </c>
      <c r="AQ294" s="3" t="s">
        <v>92</v>
      </c>
    </row>
    <row r="295" spans="1:43" x14ac:dyDescent="0.25">
      <c r="A295" s="230" t="s">
        <v>904</v>
      </c>
      <c r="B295" s="232" t="s">
        <v>80</v>
      </c>
      <c r="C295" s="232" t="s">
        <v>199</v>
      </c>
      <c r="D295" s="232" t="s">
        <v>130</v>
      </c>
      <c r="E295" s="232" t="s">
        <v>131</v>
      </c>
      <c r="F295" s="233" t="s">
        <v>132</v>
      </c>
      <c r="G295" s="232" t="s">
        <v>97</v>
      </c>
      <c r="H295" s="232" t="s">
        <v>86</v>
      </c>
      <c r="I295" s="232" t="s">
        <v>68</v>
      </c>
      <c r="J295" s="232" t="s">
        <v>87</v>
      </c>
      <c r="K295" s="232">
        <v>12</v>
      </c>
      <c r="L295" s="232">
        <f>K295</f>
        <v>12</v>
      </c>
      <c r="M295" s="232"/>
      <c r="N295" s="232" t="s">
        <v>52</v>
      </c>
      <c r="O295" s="232">
        <v>23.3</v>
      </c>
      <c r="P295" s="232" t="s">
        <v>55</v>
      </c>
      <c r="Q295" s="232" t="s">
        <v>53</v>
      </c>
      <c r="R295" s="232">
        <f>O295</f>
        <v>23.3</v>
      </c>
      <c r="S295" s="232" t="str">
        <f>P295</f>
        <v>NA</v>
      </c>
      <c r="T295" s="232">
        <v>7.6</v>
      </c>
      <c r="U295" s="232" t="s">
        <v>55</v>
      </c>
      <c r="V295" s="232" t="s">
        <v>54</v>
      </c>
      <c r="W295" s="232">
        <f>T295</f>
        <v>7.6</v>
      </c>
      <c r="X295" s="232" t="str">
        <f>U295</f>
        <v>NA</v>
      </c>
      <c r="Y295" s="232">
        <f>W295/R295</f>
        <v>0.3261802575107296</v>
      </c>
      <c r="Z295" s="232" t="s">
        <v>55</v>
      </c>
      <c r="AA295" s="232">
        <v>50</v>
      </c>
      <c r="AB295" s="232" t="s">
        <v>88</v>
      </c>
      <c r="AC295" s="232">
        <v>4</v>
      </c>
      <c r="AD295" s="232" t="s">
        <v>89</v>
      </c>
      <c r="AE295" s="232" t="s">
        <v>75</v>
      </c>
      <c r="AF295" s="232" t="s">
        <v>58</v>
      </c>
      <c r="AG295" s="232">
        <v>0</v>
      </c>
      <c r="AH295" s="232" t="s">
        <v>90</v>
      </c>
      <c r="AI295" s="232" t="s">
        <v>58</v>
      </c>
      <c r="AJ295" s="230">
        <v>0</v>
      </c>
      <c r="AK295" s="230" t="s">
        <v>90</v>
      </c>
      <c r="AL295" s="232">
        <v>1873</v>
      </c>
      <c r="AM295" s="232"/>
      <c r="AN295" s="232">
        <v>38</v>
      </c>
      <c r="AO295" s="232">
        <v>-123</v>
      </c>
      <c r="AP295" s="232" t="s">
        <v>91</v>
      </c>
      <c r="AQ295" s="3" t="s">
        <v>92</v>
      </c>
    </row>
    <row r="296" spans="1:43" x14ac:dyDescent="0.25">
      <c r="A296" s="230" t="s">
        <v>904</v>
      </c>
      <c r="B296" s="230" t="s">
        <v>80</v>
      </c>
      <c r="C296" s="230" t="s">
        <v>125</v>
      </c>
      <c r="D296" s="230" t="s">
        <v>126</v>
      </c>
      <c r="E296" s="230" t="s">
        <v>127</v>
      </c>
      <c r="F296" s="233" t="s">
        <v>128</v>
      </c>
      <c r="G296" s="230" t="s">
        <v>97</v>
      </c>
      <c r="H296" s="230" t="s">
        <v>86</v>
      </c>
      <c r="I296" s="230" t="s">
        <v>68</v>
      </c>
      <c r="J296" s="230" t="s">
        <v>87</v>
      </c>
      <c r="K296" s="230">
        <v>12</v>
      </c>
      <c r="L296" s="230">
        <f>K296</f>
        <v>12</v>
      </c>
      <c r="N296" s="232" t="s">
        <v>52</v>
      </c>
      <c r="O296" s="232">
        <v>35.1</v>
      </c>
      <c r="P296" s="232" t="s">
        <v>55</v>
      </c>
      <c r="Q296" s="232" t="s">
        <v>53</v>
      </c>
      <c r="R296" s="232">
        <f>O296</f>
        <v>35.1</v>
      </c>
      <c r="S296" s="232" t="str">
        <f>P296</f>
        <v>NA</v>
      </c>
      <c r="T296" s="232">
        <v>1.1000000000000001</v>
      </c>
      <c r="U296" s="232" t="s">
        <v>55</v>
      </c>
      <c r="V296" s="232" t="s">
        <v>54</v>
      </c>
      <c r="W296" s="232">
        <f>T296</f>
        <v>1.1000000000000001</v>
      </c>
      <c r="X296" s="232" t="str">
        <f>U296</f>
        <v>NA</v>
      </c>
      <c r="Y296" s="232">
        <f>W296/R296</f>
        <v>3.1339031339031341E-2</v>
      </c>
      <c r="Z296" s="232" t="s">
        <v>55</v>
      </c>
      <c r="AA296" s="232">
        <v>50</v>
      </c>
      <c r="AB296" s="232" t="s">
        <v>88</v>
      </c>
      <c r="AC296" s="232">
        <v>4</v>
      </c>
      <c r="AD296" s="232" t="s">
        <v>89</v>
      </c>
      <c r="AE296" s="232" t="s">
        <v>75</v>
      </c>
      <c r="AF296" s="232" t="s">
        <v>58</v>
      </c>
      <c r="AG296" s="232">
        <v>0</v>
      </c>
      <c r="AH296" s="232" t="s">
        <v>90</v>
      </c>
      <c r="AI296" s="232" t="s">
        <v>58</v>
      </c>
      <c r="AJ296" s="230">
        <v>0</v>
      </c>
      <c r="AK296" s="230" t="s">
        <v>90</v>
      </c>
      <c r="AL296" s="232">
        <v>1873</v>
      </c>
      <c r="AM296" s="232"/>
      <c r="AN296" s="232">
        <v>38</v>
      </c>
      <c r="AO296" s="232">
        <v>-123</v>
      </c>
      <c r="AP296" s="232" t="s">
        <v>91</v>
      </c>
      <c r="AQ296" s="3" t="s">
        <v>92</v>
      </c>
    </row>
    <row r="297" spans="1:43" x14ac:dyDescent="0.25">
      <c r="A297" s="230" t="s">
        <v>904</v>
      </c>
      <c r="B297" s="232" t="s">
        <v>80</v>
      </c>
      <c r="C297" s="232" t="s">
        <v>199</v>
      </c>
      <c r="D297" s="232" t="s">
        <v>136</v>
      </c>
      <c r="E297" s="232" t="s">
        <v>137</v>
      </c>
      <c r="F297" s="233" t="s">
        <v>138</v>
      </c>
      <c r="G297" s="232" t="s">
        <v>97</v>
      </c>
      <c r="H297" s="232" t="s">
        <v>86</v>
      </c>
      <c r="I297" s="232" t="s">
        <v>68</v>
      </c>
      <c r="J297" s="232" t="s">
        <v>87</v>
      </c>
      <c r="K297" s="232">
        <v>12</v>
      </c>
      <c r="L297" s="232">
        <f>K297</f>
        <v>12</v>
      </c>
      <c r="M297" s="232"/>
      <c r="N297" s="232" t="s">
        <v>52</v>
      </c>
      <c r="O297" s="232">
        <v>40.700000000000003</v>
      </c>
      <c r="P297" s="232" t="s">
        <v>55</v>
      </c>
      <c r="Q297" s="232" t="s">
        <v>53</v>
      </c>
      <c r="R297" s="232">
        <f>O297</f>
        <v>40.700000000000003</v>
      </c>
      <c r="S297" s="232" t="str">
        <f>P297</f>
        <v>NA</v>
      </c>
      <c r="T297" s="232">
        <v>10.5</v>
      </c>
      <c r="U297" s="232" t="s">
        <v>55</v>
      </c>
      <c r="V297" s="232" t="s">
        <v>54</v>
      </c>
      <c r="W297" s="232">
        <f>T297</f>
        <v>10.5</v>
      </c>
      <c r="X297" s="232" t="str">
        <f>U297</f>
        <v>NA</v>
      </c>
      <c r="Y297" s="232">
        <f>W297/R297</f>
        <v>0.25798525798525795</v>
      </c>
      <c r="Z297" s="232" t="s">
        <v>55</v>
      </c>
      <c r="AA297" s="232">
        <v>50</v>
      </c>
      <c r="AB297" s="232" t="s">
        <v>88</v>
      </c>
      <c r="AC297" s="232">
        <v>4</v>
      </c>
      <c r="AD297" s="232" t="s">
        <v>89</v>
      </c>
      <c r="AE297" s="232" t="s">
        <v>75</v>
      </c>
      <c r="AF297" s="232" t="s">
        <v>58</v>
      </c>
      <c r="AG297" s="232">
        <v>0</v>
      </c>
      <c r="AH297" s="232" t="s">
        <v>90</v>
      </c>
      <c r="AI297" s="232" t="s">
        <v>58</v>
      </c>
      <c r="AJ297" s="230">
        <v>0</v>
      </c>
      <c r="AK297" s="230" t="s">
        <v>90</v>
      </c>
      <c r="AL297" s="232">
        <v>1873</v>
      </c>
      <c r="AM297" s="232"/>
      <c r="AN297" s="232">
        <v>38</v>
      </c>
      <c r="AO297" s="232">
        <v>-123</v>
      </c>
      <c r="AP297" s="232" t="s">
        <v>91</v>
      </c>
      <c r="AQ297" s="3" t="s">
        <v>92</v>
      </c>
    </row>
    <row r="298" spans="1:43" x14ac:dyDescent="0.25">
      <c r="A298" s="230" t="s">
        <v>904</v>
      </c>
      <c r="B298" s="232" t="s">
        <v>80</v>
      </c>
      <c r="C298" s="232" t="s">
        <v>199</v>
      </c>
      <c r="D298" s="232" t="s">
        <v>136</v>
      </c>
      <c r="E298" s="232" t="s">
        <v>137</v>
      </c>
      <c r="F298" s="233" t="s">
        <v>138</v>
      </c>
      <c r="G298" s="232" t="s">
        <v>97</v>
      </c>
      <c r="H298" s="232" t="s">
        <v>86</v>
      </c>
      <c r="I298" s="232" t="s">
        <v>68</v>
      </c>
      <c r="J298" s="232" t="s">
        <v>87</v>
      </c>
      <c r="K298" s="232">
        <v>12</v>
      </c>
      <c r="L298" s="232">
        <f>K298</f>
        <v>12</v>
      </c>
      <c r="M298" s="232"/>
      <c r="N298" s="232" t="s">
        <v>52</v>
      </c>
      <c r="O298" s="232">
        <v>67.2</v>
      </c>
      <c r="P298" s="232" t="s">
        <v>55</v>
      </c>
      <c r="Q298" s="232" t="s">
        <v>53</v>
      </c>
      <c r="R298" s="232">
        <f>O298</f>
        <v>67.2</v>
      </c>
      <c r="S298" s="232" t="str">
        <f>P298</f>
        <v>NA</v>
      </c>
      <c r="T298" s="232">
        <v>24.8</v>
      </c>
      <c r="U298" s="232" t="s">
        <v>55</v>
      </c>
      <c r="V298" s="232" t="s">
        <v>54</v>
      </c>
      <c r="W298" s="232">
        <f>T298</f>
        <v>24.8</v>
      </c>
      <c r="X298" s="232" t="str">
        <f>U298</f>
        <v>NA</v>
      </c>
      <c r="Y298" s="232">
        <f>W298/R298</f>
        <v>0.36904761904761907</v>
      </c>
      <c r="Z298" s="232" t="s">
        <v>55</v>
      </c>
      <c r="AA298" s="232">
        <v>50</v>
      </c>
      <c r="AB298" s="232" t="s">
        <v>88</v>
      </c>
      <c r="AC298" s="232">
        <v>4</v>
      </c>
      <c r="AD298" s="232" t="s">
        <v>89</v>
      </c>
      <c r="AE298" s="232" t="s">
        <v>75</v>
      </c>
      <c r="AF298" s="232" t="s">
        <v>58</v>
      </c>
      <c r="AG298" s="232">
        <v>0</v>
      </c>
      <c r="AH298" s="232" t="s">
        <v>90</v>
      </c>
      <c r="AI298" s="232" t="s">
        <v>58</v>
      </c>
      <c r="AJ298" s="230">
        <v>0</v>
      </c>
      <c r="AK298" s="230" t="s">
        <v>90</v>
      </c>
      <c r="AL298" s="232">
        <v>1873</v>
      </c>
      <c r="AM298" s="232"/>
      <c r="AN298" s="232">
        <v>38</v>
      </c>
      <c r="AO298" s="232">
        <v>-123</v>
      </c>
      <c r="AP298" s="232" t="s">
        <v>91</v>
      </c>
      <c r="AQ298" s="3" t="s">
        <v>92</v>
      </c>
    </row>
    <row r="299" spans="1:43" x14ac:dyDescent="0.25">
      <c r="A299" s="230" t="s">
        <v>904</v>
      </c>
      <c r="B299" s="230" t="s">
        <v>80</v>
      </c>
      <c r="C299" s="230" t="s">
        <v>199</v>
      </c>
      <c r="D299" s="230" t="s">
        <v>133</v>
      </c>
      <c r="E299" s="230" t="s">
        <v>134</v>
      </c>
      <c r="F299" s="230" t="s">
        <v>135</v>
      </c>
      <c r="G299" s="230" t="s">
        <v>97</v>
      </c>
      <c r="H299" s="230" t="s">
        <v>86</v>
      </c>
      <c r="I299" s="230" t="s">
        <v>68</v>
      </c>
      <c r="J299" s="230" t="s">
        <v>87</v>
      </c>
      <c r="K299" s="230">
        <v>12</v>
      </c>
      <c r="L299" s="230">
        <f>K299</f>
        <v>12</v>
      </c>
      <c r="N299" s="232" t="s">
        <v>52</v>
      </c>
      <c r="O299" s="232">
        <v>49</v>
      </c>
      <c r="P299" s="232" t="s">
        <v>55</v>
      </c>
      <c r="Q299" s="232" t="s">
        <v>53</v>
      </c>
      <c r="R299" s="232">
        <f>O299</f>
        <v>49</v>
      </c>
      <c r="S299" s="232" t="str">
        <f>P299</f>
        <v>NA</v>
      </c>
      <c r="T299" s="232">
        <v>10.8</v>
      </c>
      <c r="U299" s="232" t="s">
        <v>55</v>
      </c>
      <c r="V299" s="232" t="s">
        <v>54</v>
      </c>
      <c r="W299" s="232">
        <f>T299</f>
        <v>10.8</v>
      </c>
      <c r="X299" s="232" t="str">
        <f>U299</f>
        <v>NA</v>
      </c>
      <c r="Y299" s="232">
        <f>W299/R299</f>
        <v>0.22040816326530613</v>
      </c>
      <c r="Z299" s="232" t="s">
        <v>55</v>
      </c>
      <c r="AA299" s="232">
        <v>50</v>
      </c>
      <c r="AB299" s="232" t="s">
        <v>88</v>
      </c>
      <c r="AC299" s="232">
        <v>4</v>
      </c>
      <c r="AD299" s="232" t="s">
        <v>89</v>
      </c>
      <c r="AE299" s="232" t="s">
        <v>75</v>
      </c>
      <c r="AF299" s="232" t="s">
        <v>58</v>
      </c>
      <c r="AG299" s="232">
        <v>0</v>
      </c>
      <c r="AH299" s="232" t="s">
        <v>90</v>
      </c>
      <c r="AI299" s="232" t="s">
        <v>58</v>
      </c>
      <c r="AJ299" s="230">
        <v>0</v>
      </c>
      <c r="AK299" s="230" t="s">
        <v>90</v>
      </c>
      <c r="AL299" s="232">
        <v>1873</v>
      </c>
      <c r="AM299" s="232"/>
      <c r="AN299" s="232">
        <v>38</v>
      </c>
      <c r="AO299" s="232">
        <v>-123</v>
      </c>
      <c r="AP299" s="232" t="s">
        <v>91</v>
      </c>
      <c r="AQ299" s="3" t="s">
        <v>92</v>
      </c>
    </row>
    <row r="300" spans="1:43" x14ac:dyDescent="0.25">
      <c r="A300" s="230" t="s">
        <v>904</v>
      </c>
      <c r="B300" s="230" t="s">
        <v>80</v>
      </c>
      <c r="C300" s="230" t="s">
        <v>93</v>
      </c>
      <c r="D300" s="230" t="s">
        <v>98</v>
      </c>
      <c r="E300" s="230" t="s">
        <v>101</v>
      </c>
      <c r="F300" s="236" t="s">
        <v>102</v>
      </c>
      <c r="G300" s="230" t="s">
        <v>97</v>
      </c>
      <c r="H300" s="230" t="s">
        <v>86</v>
      </c>
      <c r="I300" s="230" t="s">
        <v>68</v>
      </c>
      <c r="J300" s="230" t="s">
        <v>87</v>
      </c>
      <c r="K300" s="230">
        <v>12</v>
      </c>
      <c r="L300" s="230">
        <f>K300</f>
        <v>12</v>
      </c>
      <c r="N300" s="232" t="s">
        <v>52</v>
      </c>
      <c r="O300" s="232">
        <v>9.6</v>
      </c>
      <c r="P300" s="232" t="s">
        <v>55</v>
      </c>
      <c r="Q300" s="232" t="s">
        <v>53</v>
      </c>
      <c r="R300" s="232">
        <f>O300</f>
        <v>9.6</v>
      </c>
      <c r="S300" s="232" t="str">
        <f>P300</f>
        <v>NA</v>
      </c>
      <c r="T300" s="232">
        <v>5.9</v>
      </c>
      <c r="U300" s="232" t="s">
        <v>55</v>
      </c>
      <c r="V300" s="232" t="s">
        <v>54</v>
      </c>
      <c r="W300" s="232">
        <f>T300</f>
        <v>5.9</v>
      </c>
      <c r="X300" s="232" t="str">
        <f>U300</f>
        <v>NA</v>
      </c>
      <c r="Y300" s="232">
        <f>W300/R300</f>
        <v>0.61458333333333337</v>
      </c>
      <c r="Z300" s="232" t="s">
        <v>55</v>
      </c>
      <c r="AA300" s="232">
        <v>50</v>
      </c>
      <c r="AB300" s="232" t="s">
        <v>88</v>
      </c>
      <c r="AC300" s="232">
        <v>4</v>
      </c>
      <c r="AD300" s="232" t="s">
        <v>89</v>
      </c>
      <c r="AE300" s="232" t="s">
        <v>75</v>
      </c>
      <c r="AF300" s="232" t="s">
        <v>58</v>
      </c>
      <c r="AG300" s="232">
        <v>0</v>
      </c>
      <c r="AH300" s="232" t="s">
        <v>90</v>
      </c>
      <c r="AI300" s="232" t="s">
        <v>58</v>
      </c>
      <c r="AJ300" s="230">
        <v>0</v>
      </c>
      <c r="AK300" s="230" t="s">
        <v>90</v>
      </c>
      <c r="AL300" s="232">
        <v>1873</v>
      </c>
      <c r="AM300" s="232"/>
      <c r="AN300" s="232">
        <v>38</v>
      </c>
      <c r="AO300" s="232">
        <v>-123</v>
      </c>
      <c r="AP300" s="232" t="s">
        <v>91</v>
      </c>
      <c r="AQ300" s="3" t="s">
        <v>92</v>
      </c>
    </row>
    <row r="301" spans="1:43" x14ac:dyDescent="0.25">
      <c r="A301" s="230" t="s">
        <v>904</v>
      </c>
      <c r="B301" s="230" t="s">
        <v>80</v>
      </c>
      <c r="C301" s="230" t="s">
        <v>93</v>
      </c>
      <c r="D301" s="230" t="s">
        <v>103</v>
      </c>
      <c r="E301" s="230" t="s">
        <v>104</v>
      </c>
      <c r="F301" s="236" t="s">
        <v>105</v>
      </c>
      <c r="G301" s="230" t="s">
        <v>97</v>
      </c>
      <c r="H301" s="230" t="s">
        <v>86</v>
      </c>
      <c r="I301" s="230" t="s">
        <v>68</v>
      </c>
      <c r="J301" s="230" t="s">
        <v>87</v>
      </c>
      <c r="K301" s="230">
        <v>12</v>
      </c>
      <c r="L301" s="230">
        <f>K301</f>
        <v>12</v>
      </c>
      <c r="N301" s="232" t="s">
        <v>52</v>
      </c>
      <c r="O301" s="232">
        <v>24.7</v>
      </c>
      <c r="P301" s="232" t="s">
        <v>55</v>
      </c>
      <c r="Q301" s="232" t="s">
        <v>53</v>
      </c>
      <c r="R301" s="232">
        <f>O301</f>
        <v>24.7</v>
      </c>
      <c r="S301" s="232" t="str">
        <f>P301</f>
        <v>NA</v>
      </c>
      <c r="T301" s="232">
        <v>11.8</v>
      </c>
      <c r="U301" s="232" t="s">
        <v>55</v>
      </c>
      <c r="V301" s="232" t="s">
        <v>54</v>
      </c>
      <c r="W301" s="232">
        <f>T301</f>
        <v>11.8</v>
      </c>
      <c r="X301" s="232" t="str">
        <f>U301</f>
        <v>NA</v>
      </c>
      <c r="Y301" s="232">
        <f>W301/R301</f>
        <v>0.47773279352226727</v>
      </c>
      <c r="Z301" s="232" t="s">
        <v>55</v>
      </c>
      <c r="AA301" s="232">
        <v>50</v>
      </c>
      <c r="AB301" s="232" t="s">
        <v>88</v>
      </c>
      <c r="AC301" s="232">
        <v>4</v>
      </c>
      <c r="AD301" s="232" t="s">
        <v>89</v>
      </c>
      <c r="AE301" s="232" t="s">
        <v>75</v>
      </c>
      <c r="AF301" s="232" t="s">
        <v>58</v>
      </c>
      <c r="AG301" s="232">
        <v>0</v>
      </c>
      <c r="AH301" s="232" t="s">
        <v>90</v>
      </c>
      <c r="AI301" s="232" t="s">
        <v>58</v>
      </c>
      <c r="AJ301" s="230">
        <v>0</v>
      </c>
      <c r="AK301" s="230" t="s">
        <v>90</v>
      </c>
      <c r="AL301" s="232">
        <v>1873</v>
      </c>
      <c r="AM301" s="232"/>
      <c r="AN301" s="232">
        <v>38</v>
      </c>
      <c r="AO301" s="232">
        <v>-123</v>
      </c>
      <c r="AP301" s="232" t="s">
        <v>91</v>
      </c>
      <c r="AQ301" s="3" t="s">
        <v>92</v>
      </c>
    </row>
    <row r="302" spans="1:43" x14ac:dyDescent="0.25">
      <c r="A302" s="230" t="s">
        <v>904</v>
      </c>
      <c r="B302" s="232" t="s">
        <v>42</v>
      </c>
      <c r="C302" s="232" t="s">
        <v>119</v>
      </c>
      <c r="D302" s="230" t="s">
        <v>120</v>
      </c>
      <c r="E302" s="232" t="s">
        <v>121</v>
      </c>
      <c r="F302" s="233" t="s">
        <v>122</v>
      </c>
      <c r="G302" s="232" t="s">
        <v>73</v>
      </c>
      <c r="H302" s="232" t="s">
        <v>86</v>
      </c>
      <c r="I302" s="232" t="s">
        <v>68</v>
      </c>
      <c r="J302" s="232" t="s">
        <v>87</v>
      </c>
      <c r="K302" s="232">
        <v>12</v>
      </c>
      <c r="L302" s="232">
        <f>K302</f>
        <v>12</v>
      </c>
      <c r="M302" s="232"/>
      <c r="N302" s="232" t="s">
        <v>52</v>
      </c>
      <c r="O302" s="232">
        <v>14.4</v>
      </c>
      <c r="P302" s="232" t="s">
        <v>55</v>
      </c>
      <c r="Q302" s="232" t="s">
        <v>53</v>
      </c>
      <c r="R302" s="232">
        <f>O302</f>
        <v>14.4</v>
      </c>
      <c r="S302" s="232" t="str">
        <f>P302</f>
        <v>NA</v>
      </c>
      <c r="T302" s="232">
        <v>4.5</v>
      </c>
      <c r="U302" s="232" t="s">
        <v>55</v>
      </c>
      <c r="V302" s="232" t="s">
        <v>54</v>
      </c>
      <c r="W302" s="232">
        <f>T302</f>
        <v>4.5</v>
      </c>
      <c r="X302" s="232" t="str">
        <f>U302</f>
        <v>NA</v>
      </c>
      <c r="Y302" s="232">
        <f>W302/R302</f>
        <v>0.3125</v>
      </c>
      <c r="Z302" s="232" t="s">
        <v>55</v>
      </c>
      <c r="AA302" s="232">
        <v>50</v>
      </c>
      <c r="AB302" s="232" t="s">
        <v>88</v>
      </c>
      <c r="AC302" s="232">
        <v>4</v>
      </c>
      <c r="AD302" s="232" t="s">
        <v>89</v>
      </c>
      <c r="AE302" s="232" t="s">
        <v>75</v>
      </c>
      <c r="AF302" s="232" t="s">
        <v>58</v>
      </c>
      <c r="AG302" s="232">
        <v>0</v>
      </c>
      <c r="AH302" s="232" t="s">
        <v>90</v>
      </c>
      <c r="AI302" s="232" t="s">
        <v>58</v>
      </c>
      <c r="AJ302" s="230">
        <v>0</v>
      </c>
      <c r="AK302" s="230" t="s">
        <v>90</v>
      </c>
      <c r="AL302" s="232">
        <v>1873</v>
      </c>
      <c r="AM302" s="232"/>
      <c r="AN302" s="232">
        <v>38</v>
      </c>
      <c r="AO302" s="232">
        <v>-123</v>
      </c>
      <c r="AP302" s="232" t="s">
        <v>91</v>
      </c>
      <c r="AQ302" s="3" t="s">
        <v>92</v>
      </c>
    </row>
    <row r="303" spans="1:43" x14ac:dyDescent="0.25">
      <c r="A303" s="230" t="s">
        <v>904</v>
      </c>
      <c r="B303" s="232" t="s">
        <v>42</v>
      </c>
      <c r="C303" s="232" t="s">
        <v>119</v>
      </c>
      <c r="D303" s="230" t="s">
        <v>120</v>
      </c>
      <c r="E303" s="232" t="s">
        <v>121</v>
      </c>
      <c r="F303" s="233" t="s">
        <v>122</v>
      </c>
      <c r="G303" s="232" t="s">
        <v>73</v>
      </c>
      <c r="H303" s="232" t="s">
        <v>86</v>
      </c>
      <c r="I303" s="232" t="s">
        <v>68</v>
      </c>
      <c r="J303" s="232" t="s">
        <v>87</v>
      </c>
      <c r="K303" s="232">
        <v>12</v>
      </c>
      <c r="L303" s="232">
        <f>K303</f>
        <v>12</v>
      </c>
      <c r="M303" s="232"/>
      <c r="N303" s="232" t="s">
        <v>52</v>
      </c>
      <c r="O303" s="232">
        <v>55.4</v>
      </c>
      <c r="P303" s="232" t="s">
        <v>55</v>
      </c>
      <c r="Q303" s="232" t="s">
        <v>53</v>
      </c>
      <c r="R303" s="232">
        <f>O303</f>
        <v>55.4</v>
      </c>
      <c r="S303" s="232" t="str">
        <f>P303</f>
        <v>NA</v>
      </c>
      <c r="T303" s="232">
        <v>13.1</v>
      </c>
      <c r="U303" s="232" t="s">
        <v>55</v>
      </c>
      <c r="V303" s="232" t="s">
        <v>54</v>
      </c>
      <c r="W303" s="232">
        <f>T303</f>
        <v>13.1</v>
      </c>
      <c r="X303" s="232" t="str">
        <f>U303</f>
        <v>NA</v>
      </c>
      <c r="Y303" s="232">
        <f>W303/R303</f>
        <v>0.23646209386281589</v>
      </c>
      <c r="Z303" s="232" t="s">
        <v>55</v>
      </c>
      <c r="AA303" s="232">
        <v>50</v>
      </c>
      <c r="AB303" s="232" t="s">
        <v>88</v>
      </c>
      <c r="AC303" s="232">
        <v>4</v>
      </c>
      <c r="AD303" s="232" t="s">
        <v>89</v>
      </c>
      <c r="AE303" s="232" t="s">
        <v>75</v>
      </c>
      <c r="AF303" s="232" t="s">
        <v>58</v>
      </c>
      <c r="AG303" s="232">
        <v>0</v>
      </c>
      <c r="AH303" s="232" t="s">
        <v>90</v>
      </c>
      <c r="AI303" s="232" t="s">
        <v>58</v>
      </c>
      <c r="AJ303" s="230">
        <v>0</v>
      </c>
      <c r="AK303" s="230" t="s">
        <v>90</v>
      </c>
      <c r="AL303" s="232">
        <v>1873</v>
      </c>
      <c r="AM303" s="232"/>
      <c r="AN303" s="232">
        <v>38</v>
      </c>
      <c r="AO303" s="232">
        <v>-123</v>
      </c>
      <c r="AP303" s="232" t="s">
        <v>91</v>
      </c>
      <c r="AQ303" s="3" t="s">
        <v>92</v>
      </c>
    </row>
    <row r="304" spans="1:43" x14ac:dyDescent="0.25">
      <c r="A304" s="230" t="s">
        <v>904</v>
      </c>
      <c r="B304" s="230" t="s">
        <v>80</v>
      </c>
      <c r="C304" s="230" t="s">
        <v>143</v>
      </c>
      <c r="D304" s="230" t="s">
        <v>144</v>
      </c>
      <c r="E304" s="230" t="s">
        <v>145</v>
      </c>
      <c r="F304" s="236" t="s">
        <v>146</v>
      </c>
      <c r="G304" s="230" t="s">
        <v>97</v>
      </c>
      <c r="H304" s="230" t="s">
        <v>86</v>
      </c>
      <c r="I304" s="230" t="s">
        <v>68</v>
      </c>
      <c r="J304" s="230" t="s">
        <v>87</v>
      </c>
      <c r="K304" s="230">
        <v>12</v>
      </c>
      <c r="L304" s="230">
        <f>K304</f>
        <v>12</v>
      </c>
      <c r="N304" s="232" t="s">
        <v>52</v>
      </c>
      <c r="O304" s="232">
        <v>1.8</v>
      </c>
      <c r="P304" s="232" t="s">
        <v>55</v>
      </c>
      <c r="Q304" s="232" t="s">
        <v>53</v>
      </c>
      <c r="R304" s="232">
        <f>O304</f>
        <v>1.8</v>
      </c>
      <c r="S304" s="232" t="str">
        <f>P304</f>
        <v>NA</v>
      </c>
      <c r="T304" s="232">
        <v>1.5</v>
      </c>
      <c r="U304" s="232" t="s">
        <v>55</v>
      </c>
      <c r="V304" s="232" t="s">
        <v>54</v>
      </c>
      <c r="W304" s="232">
        <f>T304</f>
        <v>1.5</v>
      </c>
      <c r="X304" s="232" t="str">
        <f>U304</f>
        <v>NA</v>
      </c>
      <c r="Y304" s="232">
        <f>W304/R304</f>
        <v>0.83333333333333326</v>
      </c>
      <c r="Z304" s="232" t="s">
        <v>55</v>
      </c>
      <c r="AA304" s="232">
        <v>50</v>
      </c>
      <c r="AB304" s="232" t="s">
        <v>88</v>
      </c>
      <c r="AC304" s="232">
        <v>4</v>
      </c>
      <c r="AD304" s="232" t="s">
        <v>89</v>
      </c>
      <c r="AE304" s="232" t="s">
        <v>75</v>
      </c>
      <c r="AF304" s="232" t="s">
        <v>58</v>
      </c>
      <c r="AG304" s="232">
        <v>0</v>
      </c>
      <c r="AH304" s="232" t="s">
        <v>90</v>
      </c>
      <c r="AI304" s="232" t="s">
        <v>58</v>
      </c>
      <c r="AJ304" s="230">
        <v>0</v>
      </c>
      <c r="AK304" s="230" t="s">
        <v>90</v>
      </c>
      <c r="AL304" s="232">
        <v>1873</v>
      </c>
      <c r="AM304" s="232"/>
      <c r="AN304" s="232">
        <v>38</v>
      </c>
      <c r="AO304" s="232">
        <v>-123</v>
      </c>
      <c r="AP304" s="232" t="s">
        <v>91</v>
      </c>
      <c r="AQ304" s="3" t="s">
        <v>92</v>
      </c>
    </row>
    <row r="305" spans="1:43" x14ac:dyDescent="0.25">
      <c r="A305" s="230" t="s">
        <v>904</v>
      </c>
      <c r="B305" s="232" t="s">
        <v>80</v>
      </c>
      <c r="C305" s="232" t="s">
        <v>81</v>
      </c>
      <c r="D305" s="232" t="s">
        <v>82</v>
      </c>
      <c r="E305" s="230" t="s">
        <v>83</v>
      </c>
      <c r="F305" s="236" t="s">
        <v>84</v>
      </c>
      <c r="G305" s="232" t="s">
        <v>85</v>
      </c>
      <c r="H305" s="232" t="s">
        <v>86</v>
      </c>
      <c r="I305" s="232" t="s">
        <v>68</v>
      </c>
      <c r="J305" s="232" t="s">
        <v>87</v>
      </c>
      <c r="K305" s="232">
        <v>12</v>
      </c>
      <c r="L305" s="232">
        <f>K305</f>
        <v>12</v>
      </c>
      <c r="M305" s="232"/>
      <c r="N305" s="232" t="s">
        <v>52</v>
      </c>
      <c r="O305" s="232">
        <v>13.6</v>
      </c>
      <c r="P305" s="232" t="s">
        <v>55</v>
      </c>
      <c r="Q305" s="232" t="s">
        <v>53</v>
      </c>
      <c r="R305" s="232">
        <f>O305</f>
        <v>13.6</v>
      </c>
      <c r="S305" s="232" t="str">
        <f>P305</f>
        <v>NA</v>
      </c>
      <c r="T305" s="232">
        <v>10.4</v>
      </c>
      <c r="U305" s="232" t="s">
        <v>55</v>
      </c>
      <c r="V305" s="232" t="s">
        <v>54</v>
      </c>
      <c r="W305" s="232">
        <f>T305</f>
        <v>10.4</v>
      </c>
      <c r="X305" s="232" t="str">
        <f>U305</f>
        <v>NA</v>
      </c>
      <c r="Y305" s="232">
        <f>W305/R305</f>
        <v>0.76470588235294124</v>
      </c>
      <c r="Z305" s="232" t="s">
        <v>55</v>
      </c>
      <c r="AA305" s="232">
        <v>50</v>
      </c>
      <c r="AB305" s="232" t="s">
        <v>88</v>
      </c>
      <c r="AC305" s="232">
        <v>4</v>
      </c>
      <c r="AD305" s="232" t="s">
        <v>89</v>
      </c>
      <c r="AE305" s="232" t="s">
        <v>75</v>
      </c>
      <c r="AF305" s="232" t="s">
        <v>58</v>
      </c>
      <c r="AG305" s="232">
        <v>0</v>
      </c>
      <c r="AH305" s="232" t="s">
        <v>90</v>
      </c>
      <c r="AI305" s="232" t="s">
        <v>58</v>
      </c>
      <c r="AJ305" s="230">
        <v>0</v>
      </c>
      <c r="AK305" s="230" t="s">
        <v>90</v>
      </c>
      <c r="AL305" s="232">
        <v>1873</v>
      </c>
      <c r="AM305" s="232"/>
      <c r="AN305" s="232">
        <v>38</v>
      </c>
      <c r="AO305" s="232">
        <v>-123</v>
      </c>
      <c r="AP305" s="232" t="s">
        <v>91</v>
      </c>
      <c r="AQ305" s="3" t="s">
        <v>92</v>
      </c>
    </row>
    <row r="306" spans="1:43" x14ac:dyDescent="0.25">
      <c r="A306" s="230" t="s">
        <v>904</v>
      </c>
      <c r="B306" s="232" t="s">
        <v>80</v>
      </c>
      <c r="C306" s="232" t="s">
        <v>81</v>
      </c>
      <c r="D306" s="232" t="s">
        <v>82</v>
      </c>
      <c r="E306" s="230" t="s">
        <v>83</v>
      </c>
      <c r="F306" s="236" t="s">
        <v>84</v>
      </c>
      <c r="G306" s="232" t="s">
        <v>85</v>
      </c>
      <c r="H306" s="232" t="s">
        <v>86</v>
      </c>
      <c r="I306" s="232" t="s">
        <v>68</v>
      </c>
      <c r="J306" s="232" t="s">
        <v>87</v>
      </c>
      <c r="K306" s="232">
        <v>12</v>
      </c>
      <c r="L306" s="232">
        <f>K306</f>
        <v>12</v>
      </c>
      <c r="M306" s="232"/>
      <c r="N306" s="232" t="s">
        <v>52</v>
      </c>
      <c r="O306" s="232">
        <v>574</v>
      </c>
      <c r="P306" s="232" t="s">
        <v>55</v>
      </c>
      <c r="Q306" s="232" t="s">
        <v>53</v>
      </c>
      <c r="R306" s="232">
        <f>O306</f>
        <v>574</v>
      </c>
      <c r="S306" s="232" t="str">
        <f>P306</f>
        <v>NA</v>
      </c>
      <c r="T306" s="232">
        <v>275.2</v>
      </c>
      <c r="U306" s="232" t="s">
        <v>55</v>
      </c>
      <c r="V306" s="232" t="s">
        <v>54</v>
      </c>
      <c r="W306" s="232">
        <f>T306</f>
        <v>275.2</v>
      </c>
      <c r="X306" s="232" t="str">
        <f>U306</f>
        <v>NA</v>
      </c>
      <c r="Y306" s="232">
        <f>W306/R306</f>
        <v>0.47944250871080135</v>
      </c>
      <c r="Z306" s="232" t="s">
        <v>55</v>
      </c>
      <c r="AA306" s="232">
        <v>50</v>
      </c>
      <c r="AB306" s="232" t="s">
        <v>88</v>
      </c>
      <c r="AC306" s="232">
        <v>4</v>
      </c>
      <c r="AD306" s="232" t="s">
        <v>89</v>
      </c>
      <c r="AE306" s="232" t="s">
        <v>75</v>
      </c>
      <c r="AF306" s="232" t="s">
        <v>58</v>
      </c>
      <c r="AG306" s="232">
        <v>0</v>
      </c>
      <c r="AH306" s="232" t="s">
        <v>90</v>
      </c>
      <c r="AI306" s="232" t="s">
        <v>58</v>
      </c>
      <c r="AJ306" s="230">
        <v>0</v>
      </c>
      <c r="AK306" s="230" t="s">
        <v>90</v>
      </c>
      <c r="AL306" s="232">
        <v>1873</v>
      </c>
      <c r="AM306" s="232"/>
      <c r="AN306" s="232">
        <v>38</v>
      </c>
      <c r="AO306" s="232">
        <v>-123</v>
      </c>
      <c r="AP306" s="232" t="s">
        <v>91</v>
      </c>
      <c r="AQ306" s="3" t="s">
        <v>92</v>
      </c>
    </row>
    <row r="307" spans="1:43" x14ac:dyDescent="0.25">
      <c r="A307" s="230" t="s">
        <v>904</v>
      </c>
      <c r="B307" s="230" t="s">
        <v>42</v>
      </c>
      <c r="C307" s="230" t="s">
        <v>119</v>
      </c>
      <c r="D307" s="230" t="s">
        <v>120</v>
      </c>
      <c r="E307" s="230" t="s">
        <v>123</v>
      </c>
      <c r="F307" s="236" t="s">
        <v>124</v>
      </c>
      <c r="G307" s="230" t="s">
        <v>73</v>
      </c>
      <c r="H307" s="230" t="s">
        <v>86</v>
      </c>
      <c r="I307" s="230" t="s">
        <v>68</v>
      </c>
      <c r="J307" s="230" t="s">
        <v>87</v>
      </c>
      <c r="K307" s="230">
        <v>12</v>
      </c>
      <c r="L307" s="230">
        <f>K307</f>
        <v>12</v>
      </c>
      <c r="N307" s="232" t="s">
        <v>52</v>
      </c>
      <c r="O307" s="232">
        <v>2.8</v>
      </c>
      <c r="P307" s="232" t="s">
        <v>55</v>
      </c>
      <c r="Q307" s="232" t="s">
        <v>53</v>
      </c>
      <c r="R307" s="232">
        <f>O307</f>
        <v>2.8</v>
      </c>
      <c r="S307" s="232" t="str">
        <f>P307</f>
        <v>NA</v>
      </c>
      <c r="T307" s="232">
        <v>0.7</v>
      </c>
      <c r="U307" s="232" t="s">
        <v>55</v>
      </c>
      <c r="V307" s="232" t="s">
        <v>54</v>
      </c>
      <c r="W307" s="232">
        <f>T307</f>
        <v>0.7</v>
      </c>
      <c r="X307" s="232" t="str">
        <f>U307</f>
        <v>NA</v>
      </c>
      <c r="Y307" s="232">
        <f>W307/R307</f>
        <v>0.25</v>
      </c>
      <c r="Z307" s="232" t="s">
        <v>55</v>
      </c>
      <c r="AA307" s="232">
        <v>50</v>
      </c>
      <c r="AB307" s="232" t="s">
        <v>88</v>
      </c>
      <c r="AC307" s="232">
        <v>4</v>
      </c>
      <c r="AD307" s="232" t="s">
        <v>89</v>
      </c>
      <c r="AE307" s="232" t="s">
        <v>75</v>
      </c>
      <c r="AF307" s="232" t="s">
        <v>58</v>
      </c>
      <c r="AG307" s="232">
        <v>0</v>
      </c>
      <c r="AH307" s="232" t="s">
        <v>90</v>
      </c>
      <c r="AI307" s="232" t="s">
        <v>58</v>
      </c>
      <c r="AJ307" s="230">
        <v>0</v>
      </c>
      <c r="AK307" s="230" t="s">
        <v>90</v>
      </c>
      <c r="AL307" s="232">
        <v>1873</v>
      </c>
      <c r="AM307" s="232"/>
      <c r="AN307" s="232">
        <v>38</v>
      </c>
      <c r="AO307" s="232">
        <v>-123</v>
      </c>
      <c r="AP307" s="232" t="s">
        <v>91</v>
      </c>
      <c r="AQ307" s="3" t="s">
        <v>92</v>
      </c>
    </row>
    <row r="308" spans="1:43" x14ac:dyDescent="0.25">
      <c r="A308" s="230" t="s">
        <v>904</v>
      </c>
      <c r="B308" s="232" t="s">
        <v>109</v>
      </c>
      <c r="C308" s="232" t="s">
        <v>147</v>
      </c>
      <c r="D308" s="232" t="s">
        <v>151</v>
      </c>
      <c r="E308" s="232" t="s">
        <v>152</v>
      </c>
      <c r="F308" s="233" t="s">
        <v>153</v>
      </c>
      <c r="G308" s="232" t="s">
        <v>85</v>
      </c>
      <c r="H308" s="232" t="s">
        <v>86</v>
      </c>
      <c r="I308" s="232" t="s">
        <v>68</v>
      </c>
      <c r="J308" s="232" t="s">
        <v>87</v>
      </c>
      <c r="K308" s="232">
        <v>12</v>
      </c>
      <c r="L308" s="232">
        <f>K308</f>
        <v>12</v>
      </c>
      <c r="M308" s="232"/>
      <c r="N308" s="232" t="s">
        <v>52</v>
      </c>
      <c r="O308" s="232">
        <v>61.6</v>
      </c>
      <c r="P308" s="232" t="s">
        <v>55</v>
      </c>
      <c r="Q308" s="232" t="s">
        <v>53</v>
      </c>
      <c r="R308" s="232">
        <f>O308</f>
        <v>61.6</v>
      </c>
      <c r="S308" s="232" t="str">
        <f>P308</f>
        <v>NA</v>
      </c>
      <c r="T308" s="232">
        <v>53.1</v>
      </c>
      <c r="U308" s="232" t="s">
        <v>55</v>
      </c>
      <c r="V308" s="232" t="s">
        <v>54</v>
      </c>
      <c r="W308" s="232">
        <f>T308</f>
        <v>53.1</v>
      </c>
      <c r="X308" s="232" t="str">
        <f>U308</f>
        <v>NA</v>
      </c>
      <c r="Y308" s="232">
        <f>W308/R308</f>
        <v>0.86201298701298701</v>
      </c>
      <c r="Z308" s="232" t="s">
        <v>55</v>
      </c>
      <c r="AA308" s="232">
        <v>50</v>
      </c>
      <c r="AB308" s="232" t="s">
        <v>88</v>
      </c>
      <c r="AC308" s="232">
        <v>4</v>
      </c>
      <c r="AD308" s="232" t="s">
        <v>89</v>
      </c>
      <c r="AE308" s="232" t="s">
        <v>75</v>
      </c>
      <c r="AF308" s="232" t="s">
        <v>58</v>
      </c>
      <c r="AG308" s="232">
        <v>0</v>
      </c>
      <c r="AH308" s="232" t="s">
        <v>90</v>
      </c>
      <c r="AI308" s="232" t="s">
        <v>58</v>
      </c>
      <c r="AJ308" s="230">
        <v>0</v>
      </c>
      <c r="AK308" s="230" t="s">
        <v>90</v>
      </c>
      <c r="AL308" s="232">
        <v>1873</v>
      </c>
      <c r="AM308" s="232"/>
      <c r="AN308" s="232">
        <v>38</v>
      </c>
      <c r="AO308" s="232">
        <v>-123</v>
      </c>
      <c r="AP308" s="232" t="s">
        <v>91</v>
      </c>
      <c r="AQ308" s="3" t="s">
        <v>92</v>
      </c>
    </row>
    <row r="309" spans="1:43" x14ac:dyDescent="0.25">
      <c r="A309" s="230" t="s">
        <v>904</v>
      </c>
      <c r="B309" s="232" t="s">
        <v>109</v>
      </c>
      <c r="C309" s="232" t="s">
        <v>147</v>
      </c>
      <c r="D309" s="232" t="s">
        <v>151</v>
      </c>
      <c r="E309" s="232" t="s">
        <v>152</v>
      </c>
      <c r="F309" s="233" t="s">
        <v>153</v>
      </c>
      <c r="G309" s="232" t="s">
        <v>85</v>
      </c>
      <c r="H309" s="232" t="s">
        <v>86</v>
      </c>
      <c r="I309" s="232" t="s">
        <v>68</v>
      </c>
      <c r="J309" s="232" t="s">
        <v>87</v>
      </c>
      <c r="K309" s="232">
        <v>12</v>
      </c>
      <c r="L309" s="232">
        <f>K309</f>
        <v>12</v>
      </c>
      <c r="M309" s="232"/>
      <c r="N309" s="232" t="s">
        <v>52</v>
      </c>
      <c r="O309" s="232">
        <v>214.9</v>
      </c>
      <c r="P309" s="232" t="s">
        <v>55</v>
      </c>
      <c r="Q309" s="232" t="s">
        <v>53</v>
      </c>
      <c r="R309" s="232">
        <f>O309</f>
        <v>214.9</v>
      </c>
      <c r="S309" s="232" t="str">
        <f>P309</f>
        <v>NA</v>
      </c>
      <c r="T309" s="232">
        <v>158.9</v>
      </c>
      <c r="U309" s="232" t="s">
        <v>55</v>
      </c>
      <c r="V309" s="232" t="s">
        <v>54</v>
      </c>
      <c r="W309" s="232">
        <f>T309</f>
        <v>158.9</v>
      </c>
      <c r="X309" s="232" t="str">
        <f>U309</f>
        <v>NA</v>
      </c>
      <c r="Y309" s="232">
        <f>W309/R309</f>
        <v>0.73941368078175895</v>
      </c>
      <c r="Z309" s="232" t="s">
        <v>55</v>
      </c>
      <c r="AA309" s="232">
        <v>50</v>
      </c>
      <c r="AB309" s="232" t="s">
        <v>88</v>
      </c>
      <c r="AC309" s="232">
        <v>4</v>
      </c>
      <c r="AD309" s="232" t="s">
        <v>89</v>
      </c>
      <c r="AE309" s="232" t="s">
        <v>75</v>
      </c>
      <c r="AF309" s="232" t="s">
        <v>58</v>
      </c>
      <c r="AG309" s="232">
        <v>0</v>
      </c>
      <c r="AH309" s="232" t="s">
        <v>90</v>
      </c>
      <c r="AI309" s="232" t="s">
        <v>58</v>
      </c>
      <c r="AJ309" s="230">
        <v>0</v>
      </c>
      <c r="AK309" s="230" t="s">
        <v>90</v>
      </c>
      <c r="AL309" s="232">
        <v>1873</v>
      </c>
      <c r="AM309" s="232"/>
      <c r="AN309" s="232">
        <v>38</v>
      </c>
      <c r="AO309" s="232">
        <v>-123</v>
      </c>
      <c r="AP309" s="232" t="s">
        <v>91</v>
      </c>
      <c r="AQ309" s="3" t="s">
        <v>92</v>
      </c>
    </row>
    <row r="310" spans="1:43" x14ac:dyDescent="0.25">
      <c r="A310" s="230" t="s">
        <v>904</v>
      </c>
      <c r="B310" s="230" t="s">
        <v>80</v>
      </c>
      <c r="C310" s="232" t="s">
        <v>93</v>
      </c>
      <c r="D310" s="230" t="s">
        <v>103</v>
      </c>
      <c r="E310" s="230" t="s">
        <v>106</v>
      </c>
      <c r="F310" s="236" t="s">
        <v>107</v>
      </c>
      <c r="G310" s="230" t="s">
        <v>108</v>
      </c>
      <c r="H310" s="230" t="s">
        <v>86</v>
      </c>
      <c r="I310" s="230" t="s">
        <v>68</v>
      </c>
      <c r="J310" s="230" t="s">
        <v>87</v>
      </c>
      <c r="K310" s="230">
        <v>12</v>
      </c>
      <c r="L310" s="230">
        <f>K310</f>
        <v>12</v>
      </c>
      <c r="N310" s="232" t="s">
        <v>52</v>
      </c>
      <c r="O310" s="232">
        <v>4.4000000000000004</v>
      </c>
      <c r="P310" s="232" t="s">
        <v>55</v>
      </c>
      <c r="Q310" s="232" t="s">
        <v>53</v>
      </c>
      <c r="R310" s="232">
        <f>O310</f>
        <v>4.4000000000000004</v>
      </c>
      <c r="S310" s="232" t="str">
        <f>P310</f>
        <v>NA</v>
      </c>
      <c r="T310" s="232">
        <v>2.5</v>
      </c>
      <c r="U310" s="232" t="s">
        <v>55</v>
      </c>
      <c r="V310" s="232" t="s">
        <v>54</v>
      </c>
      <c r="W310" s="232">
        <f>T310</f>
        <v>2.5</v>
      </c>
      <c r="X310" s="232" t="str">
        <f>U310</f>
        <v>NA</v>
      </c>
      <c r="Y310" s="232">
        <f>W310/R310</f>
        <v>0.56818181818181812</v>
      </c>
      <c r="Z310" s="232" t="s">
        <v>55</v>
      </c>
      <c r="AA310" s="232">
        <v>50</v>
      </c>
      <c r="AB310" s="232" t="s">
        <v>88</v>
      </c>
      <c r="AC310" s="232">
        <v>4</v>
      </c>
      <c r="AD310" s="232" t="s">
        <v>89</v>
      </c>
      <c r="AE310" s="232" t="s">
        <v>75</v>
      </c>
      <c r="AF310" s="232" t="s">
        <v>58</v>
      </c>
      <c r="AG310" s="232">
        <v>0</v>
      </c>
      <c r="AH310" s="232" t="s">
        <v>90</v>
      </c>
      <c r="AI310" s="232" t="s">
        <v>58</v>
      </c>
      <c r="AJ310" s="230">
        <v>0</v>
      </c>
      <c r="AK310" s="230" t="s">
        <v>90</v>
      </c>
      <c r="AL310" s="232">
        <v>1873</v>
      </c>
      <c r="AM310" s="232"/>
      <c r="AN310" s="232">
        <v>38</v>
      </c>
      <c r="AO310" s="232">
        <v>-123</v>
      </c>
      <c r="AP310" s="232" t="s">
        <v>91</v>
      </c>
      <c r="AQ310" s="3" t="s">
        <v>92</v>
      </c>
    </row>
    <row r="311" spans="1:43" x14ac:dyDescent="0.25">
      <c r="A311" s="230" t="s">
        <v>904</v>
      </c>
      <c r="B311" s="230" t="s">
        <v>42</v>
      </c>
      <c r="C311" s="230" t="s">
        <v>163</v>
      </c>
      <c r="D311" s="230" t="s">
        <v>164</v>
      </c>
      <c r="E311" s="230" t="s">
        <v>165</v>
      </c>
      <c r="F311" s="236" t="s">
        <v>166</v>
      </c>
      <c r="G311" s="230" t="s">
        <v>97</v>
      </c>
      <c r="H311" s="230" t="s">
        <v>86</v>
      </c>
      <c r="I311" s="230" t="s">
        <v>68</v>
      </c>
      <c r="J311" s="230" t="s">
        <v>87</v>
      </c>
      <c r="K311" s="230">
        <v>12</v>
      </c>
      <c r="L311" s="230">
        <f>K311</f>
        <v>12</v>
      </c>
      <c r="N311" s="232" t="s">
        <v>52</v>
      </c>
      <c r="O311" s="230">
        <v>181.3</v>
      </c>
      <c r="P311" s="230" t="s">
        <v>55</v>
      </c>
      <c r="Q311" s="232" t="s">
        <v>53</v>
      </c>
      <c r="R311" s="232">
        <f>O311</f>
        <v>181.3</v>
      </c>
      <c r="S311" s="232" t="str">
        <f>P311</f>
        <v>NA</v>
      </c>
      <c r="T311" s="230">
        <v>22.5</v>
      </c>
      <c r="U311" s="230" t="s">
        <v>55</v>
      </c>
      <c r="V311" s="230" t="s">
        <v>54</v>
      </c>
      <c r="W311" s="230">
        <f>T311</f>
        <v>22.5</v>
      </c>
      <c r="X311" s="232" t="str">
        <f>U311</f>
        <v>NA</v>
      </c>
      <c r="Y311" s="232">
        <f>W311/R311</f>
        <v>0.12410369553226695</v>
      </c>
      <c r="Z311" s="232" t="s">
        <v>55</v>
      </c>
      <c r="AA311" s="232">
        <v>50</v>
      </c>
      <c r="AB311" s="232" t="s">
        <v>56</v>
      </c>
      <c r="AC311" s="232">
        <v>4</v>
      </c>
      <c r="AD311" s="232" t="s">
        <v>154</v>
      </c>
      <c r="AE311" s="230" t="s">
        <v>75</v>
      </c>
      <c r="AF311" s="232" t="s">
        <v>58</v>
      </c>
      <c r="AG311" s="232">
        <v>0</v>
      </c>
      <c r="AH311" s="232" t="s">
        <v>90</v>
      </c>
      <c r="AI311" s="230" t="s">
        <v>58</v>
      </c>
      <c r="AJ311" s="230">
        <v>0</v>
      </c>
      <c r="AK311" s="230" t="s">
        <v>90</v>
      </c>
      <c r="AL311" s="230">
        <v>1873</v>
      </c>
      <c r="AN311" s="230">
        <v>38</v>
      </c>
      <c r="AO311" s="232">
        <v>-123</v>
      </c>
      <c r="AP311" s="230" t="s">
        <v>155</v>
      </c>
      <c r="AQ311" s="3" t="s">
        <v>156</v>
      </c>
    </row>
    <row r="312" spans="1:43" x14ac:dyDescent="0.25">
      <c r="A312" s="230" t="s">
        <v>904</v>
      </c>
      <c r="B312" s="230" t="s">
        <v>80</v>
      </c>
      <c r="C312" s="230" t="s">
        <v>93</v>
      </c>
      <c r="D312" s="230" t="s">
        <v>94</v>
      </c>
      <c r="E312" s="230" t="s">
        <v>95</v>
      </c>
      <c r="F312" s="236" t="s">
        <v>96</v>
      </c>
      <c r="G312" s="230" t="s">
        <v>97</v>
      </c>
      <c r="H312" s="230" t="s">
        <v>86</v>
      </c>
      <c r="I312" s="230" t="s">
        <v>68</v>
      </c>
      <c r="J312" s="230" t="s">
        <v>87</v>
      </c>
      <c r="K312" s="230">
        <v>12</v>
      </c>
      <c r="L312" s="230">
        <f>K312</f>
        <v>12</v>
      </c>
      <c r="N312" s="232" t="s">
        <v>52</v>
      </c>
      <c r="O312" s="230">
        <v>5.2</v>
      </c>
      <c r="P312" s="230" t="s">
        <v>55</v>
      </c>
      <c r="Q312" s="232" t="s">
        <v>53</v>
      </c>
      <c r="R312" s="232">
        <f>O312</f>
        <v>5.2</v>
      </c>
      <c r="S312" s="232" t="str">
        <f>P312</f>
        <v>NA</v>
      </c>
      <c r="T312" s="230">
        <v>1.7</v>
      </c>
      <c r="U312" s="230" t="s">
        <v>55</v>
      </c>
      <c r="V312" s="230" t="s">
        <v>54</v>
      </c>
      <c r="W312" s="230">
        <f>T312</f>
        <v>1.7</v>
      </c>
      <c r="X312" s="232" t="str">
        <f>U312</f>
        <v>NA</v>
      </c>
      <c r="Y312" s="232">
        <f>W312/R312</f>
        <v>0.32692307692307693</v>
      </c>
      <c r="Z312" s="232" t="s">
        <v>55</v>
      </c>
      <c r="AA312" s="232">
        <v>50</v>
      </c>
      <c r="AB312" s="232" t="s">
        <v>56</v>
      </c>
      <c r="AC312" s="232">
        <v>4</v>
      </c>
      <c r="AD312" s="232" t="s">
        <v>154</v>
      </c>
      <c r="AE312" s="230" t="s">
        <v>75</v>
      </c>
      <c r="AF312" s="232" t="s">
        <v>58</v>
      </c>
      <c r="AG312" s="232">
        <v>0</v>
      </c>
      <c r="AH312" s="232" t="s">
        <v>90</v>
      </c>
      <c r="AI312" s="230" t="s">
        <v>58</v>
      </c>
      <c r="AJ312" s="230">
        <v>0</v>
      </c>
      <c r="AK312" s="230" t="s">
        <v>90</v>
      </c>
      <c r="AL312" s="230">
        <v>1873</v>
      </c>
      <c r="AN312" s="230">
        <v>38</v>
      </c>
      <c r="AO312" s="232">
        <v>-123</v>
      </c>
      <c r="AP312" s="230" t="s">
        <v>155</v>
      </c>
      <c r="AQ312" s="3" t="s">
        <v>156</v>
      </c>
    </row>
    <row r="313" spans="1:43" x14ac:dyDescent="0.25">
      <c r="A313" s="230" t="s">
        <v>904</v>
      </c>
      <c r="B313" s="230" t="s">
        <v>109</v>
      </c>
      <c r="C313" s="230" t="s">
        <v>110</v>
      </c>
      <c r="D313" s="232" t="s">
        <v>111</v>
      </c>
      <c r="E313" s="230" t="s">
        <v>112</v>
      </c>
      <c r="F313" s="236" t="s">
        <v>113</v>
      </c>
      <c r="G313" s="230" t="s">
        <v>108</v>
      </c>
      <c r="H313" s="230" t="s">
        <v>86</v>
      </c>
      <c r="I313" s="230" t="s">
        <v>68</v>
      </c>
      <c r="J313" s="230" t="s">
        <v>87</v>
      </c>
      <c r="K313" s="230">
        <v>12</v>
      </c>
      <c r="L313" s="230">
        <f>K313</f>
        <v>12</v>
      </c>
      <c r="N313" s="232" t="s">
        <v>52</v>
      </c>
      <c r="O313" s="230">
        <v>3.3</v>
      </c>
      <c r="P313" s="230" t="s">
        <v>55</v>
      </c>
      <c r="Q313" s="232" t="s">
        <v>53</v>
      </c>
      <c r="R313" s="232">
        <f>O313</f>
        <v>3.3</v>
      </c>
      <c r="S313" s="232" t="str">
        <f>P313</f>
        <v>NA</v>
      </c>
      <c r="T313" s="230">
        <v>6.3</v>
      </c>
      <c r="U313" s="230" t="s">
        <v>55</v>
      </c>
      <c r="V313" s="230" t="s">
        <v>54</v>
      </c>
      <c r="W313" s="230">
        <f>T313</f>
        <v>6.3</v>
      </c>
      <c r="X313" s="232" t="str">
        <f>U313</f>
        <v>NA</v>
      </c>
      <c r="Y313" s="232">
        <f>W313/R313</f>
        <v>1.9090909090909092</v>
      </c>
      <c r="Z313" s="232" t="s">
        <v>55</v>
      </c>
      <c r="AA313" s="232">
        <v>50</v>
      </c>
      <c r="AB313" s="232" t="s">
        <v>56</v>
      </c>
      <c r="AC313" s="232">
        <v>4</v>
      </c>
      <c r="AD313" s="232" t="s">
        <v>154</v>
      </c>
      <c r="AE313" s="230" t="s">
        <v>75</v>
      </c>
      <c r="AF313" s="232" t="s">
        <v>58</v>
      </c>
      <c r="AG313" s="232">
        <v>0</v>
      </c>
      <c r="AH313" s="232" t="s">
        <v>90</v>
      </c>
      <c r="AI313" s="230" t="s">
        <v>58</v>
      </c>
      <c r="AJ313" s="230">
        <v>0</v>
      </c>
      <c r="AK313" s="230" t="s">
        <v>90</v>
      </c>
      <c r="AL313" s="230">
        <v>1873</v>
      </c>
      <c r="AN313" s="230">
        <v>38</v>
      </c>
      <c r="AO313" s="232">
        <v>-123</v>
      </c>
      <c r="AP313" s="230" t="s">
        <v>155</v>
      </c>
      <c r="AQ313" s="3" t="s">
        <v>156</v>
      </c>
    </row>
    <row r="314" spans="1:43" x14ac:dyDescent="0.25">
      <c r="A314" s="230" t="s">
        <v>904</v>
      </c>
      <c r="B314" s="230" t="s">
        <v>80</v>
      </c>
      <c r="C314" s="230" t="s">
        <v>114</v>
      </c>
      <c r="D314" s="232" t="s">
        <v>115</v>
      </c>
      <c r="E314" s="230" t="s">
        <v>116</v>
      </c>
      <c r="F314" s="236" t="s">
        <v>117</v>
      </c>
      <c r="G314" s="230" t="s">
        <v>918</v>
      </c>
      <c r="H314" s="230" t="s">
        <v>86</v>
      </c>
      <c r="I314" s="230" t="s">
        <v>68</v>
      </c>
      <c r="J314" s="230" t="s">
        <v>87</v>
      </c>
      <c r="K314" s="230">
        <v>12</v>
      </c>
      <c r="L314" s="230">
        <f>K314</f>
        <v>12</v>
      </c>
      <c r="N314" s="232" t="s">
        <v>52</v>
      </c>
      <c r="O314" s="230">
        <v>12.7</v>
      </c>
      <c r="P314" s="230" t="s">
        <v>55</v>
      </c>
      <c r="Q314" s="232" t="s">
        <v>53</v>
      </c>
      <c r="R314" s="232">
        <f>O314</f>
        <v>12.7</v>
      </c>
      <c r="S314" s="232" t="str">
        <f>P314</f>
        <v>NA</v>
      </c>
      <c r="T314" s="230">
        <v>0.1</v>
      </c>
      <c r="U314" s="230" t="s">
        <v>55</v>
      </c>
      <c r="V314" s="230" t="s">
        <v>54</v>
      </c>
      <c r="W314" s="230">
        <f>T314</f>
        <v>0.1</v>
      </c>
      <c r="X314" s="232" t="str">
        <f>U314</f>
        <v>NA</v>
      </c>
      <c r="Y314" s="232">
        <f>W314/R314</f>
        <v>7.8740157480314977E-3</v>
      </c>
      <c r="Z314" s="232" t="s">
        <v>55</v>
      </c>
      <c r="AA314" s="232">
        <v>50</v>
      </c>
      <c r="AB314" s="232" t="s">
        <v>56</v>
      </c>
      <c r="AC314" s="232">
        <v>4</v>
      </c>
      <c r="AD314" s="232" t="s">
        <v>154</v>
      </c>
      <c r="AE314" s="230" t="s">
        <v>75</v>
      </c>
      <c r="AF314" s="232" t="s">
        <v>58</v>
      </c>
      <c r="AG314" s="232">
        <v>0</v>
      </c>
      <c r="AH314" s="232" t="s">
        <v>90</v>
      </c>
      <c r="AI314" s="230" t="s">
        <v>58</v>
      </c>
      <c r="AJ314" s="230">
        <v>0</v>
      </c>
      <c r="AK314" s="230" t="s">
        <v>90</v>
      </c>
      <c r="AL314" s="230">
        <v>1873</v>
      </c>
      <c r="AN314" s="230">
        <v>38</v>
      </c>
      <c r="AO314" s="232">
        <v>-123</v>
      </c>
      <c r="AP314" s="230" t="s">
        <v>155</v>
      </c>
      <c r="AQ314" s="3" t="s">
        <v>156</v>
      </c>
    </row>
    <row r="315" spans="1:43" x14ac:dyDescent="0.25">
      <c r="A315" s="230" t="s">
        <v>904</v>
      </c>
      <c r="B315" s="230" t="s">
        <v>80</v>
      </c>
      <c r="C315" s="230" t="s">
        <v>129</v>
      </c>
      <c r="D315" s="232" t="s">
        <v>130</v>
      </c>
      <c r="E315" s="230" t="s">
        <v>131</v>
      </c>
      <c r="F315" s="236" t="s">
        <v>132</v>
      </c>
      <c r="G315" s="230" t="s">
        <v>97</v>
      </c>
      <c r="H315" s="230" t="s">
        <v>86</v>
      </c>
      <c r="I315" s="230" t="s">
        <v>68</v>
      </c>
      <c r="J315" s="230" t="s">
        <v>87</v>
      </c>
      <c r="K315" s="230">
        <v>12</v>
      </c>
      <c r="L315" s="230">
        <f>K315</f>
        <v>12</v>
      </c>
      <c r="N315" s="232" t="s">
        <v>52</v>
      </c>
      <c r="O315" s="230">
        <v>7.7</v>
      </c>
      <c r="P315" s="230" t="s">
        <v>55</v>
      </c>
      <c r="Q315" s="232" t="s">
        <v>53</v>
      </c>
      <c r="R315" s="232">
        <f>O315</f>
        <v>7.7</v>
      </c>
      <c r="S315" s="232" t="str">
        <f>P315</f>
        <v>NA</v>
      </c>
      <c r="T315" s="230">
        <v>3.3</v>
      </c>
      <c r="U315" s="230" t="s">
        <v>55</v>
      </c>
      <c r="V315" s="230" t="s">
        <v>54</v>
      </c>
      <c r="W315" s="230">
        <f>T315</f>
        <v>3.3</v>
      </c>
      <c r="X315" s="232" t="str">
        <f>U315</f>
        <v>NA</v>
      </c>
      <c r="Y315" s="232">
        <f>W315/R315</f>
        <v>0.42857142857142855</v>
      </c>
      <c r="Z315" s="232" t="s">
        <v>55</v>
      </c>
      <c r="AA315" s="232">
        <v>50</v>
      </c>
      <c r="AB315" s="232" t="s">
        <v>56</v>
      </c>
      <c r="AC315" s="232">
        <v>4</v>
      </c>
      <c r="AD315" s="232" t="s">
        <v>154</v>
      </c>
      <c r="AE315" s="230" t="s">
        <v>75</v>
      </c>
      <c r="AF315" s="232" t="s">
        <v>58</v>
      </c>
      <c r="AG315" s="232">
        <v>0</v>
      </c>
      <c r="AH315" s="232" t="s">
        <v>90</v>
      </c>
      <c r="AI315" s="230" t="s">
        <v>58</v>
      </c>
      <c r="AJ315" s="230">
        <v>0</v>
      </c>
      <c r="AK315" s="230" t="s">
        <v>90</v>
      </c>
      <c r="AL315" s="230">
        <v>1873</v>
      </c>
      <c r="AN315" s="230">
        <v>38</v>
      </c>
      <c r="AO315" s="232">
        <v>-123</v>
      </c>
      <c r="AP315" s="230" t="s">
        <v>155</v>
      </c>
      <c r="AQ315" s="3" t="s">
        <v>156</v>
      </c>
    </row>
    <row r="316" spans="1:43" x14ac:dyDescent="0.25">
      <c r="A316" s="230" t="s">
        <v>904</v>
      </c>
      <c r="B316" s="230" t="s">
        <v>42</v>
      </c>
      <c r="C316" s="230" t="s">
        <v>119</v>
      </c>
      <c r="D316" s="230" t="s">
        <v>120</v>
      </c>
      <c r="E316" s="230" t="s">
        <v>161</v>
      </c>
      <c r="F316" s="236" t="s">
        <v>162</v>
      </c>
      <c r="G316" s="230" t="s">
        <v>73</v>
      </c>
      <c r="H316" s="230" t="s">
        <v>86</v>
      </c>
      <c r="I316" s="230" t="s">
        <v>68</v>
      </c>
      <c r="J316" s="230" t="s">
        <v>87</v>
      </c>
      <c r="K316" s="230">
        <v>12</v>
      </c>
      <c r="L316" s="230">
        <f>K316</f>
        <v>12</v>
      </c>
      <c r="N316" s="232" t="s">
        <v>52</v>
      </c>
      <c r="O316" s="230">
        <v>9</v>
      </c>
      <c r="P316" s="230" t="s">
        <v>55</v>
      </c>
      <c r="Q316" s="232" t="s">
        <v>53</v>
      </c>
      <c r="R316" s="232">
        <f>O316</f>
        <v>9</v>
      </c>
      <c r="S316" s="232" t="str">
        <f>P316</f>
        <v>NA</v>
      </c>
      <c r="T316" s="230">
        <v>2.7</v>
      </c>
      <c r="U316" s="230" t="s">
        <v>55</v>
      </c>
      <c r="V316" s="230" t="s">
        <v>54</v>
      </c>
      <c r="W316" s="230">
        <f>T316</f>
        <v>2.7</v>
      </c>
      <c r="X316" s="232" t="str">
        <f>U316</f>
        <v>NA</v>
      </c>
      <c r="Y316" s="232">
        <f>W316/R316</f>
        <v>0.30000000000000004</v>
      </c>
      <c r="Z316" s="232" t="s">
        <v>55</v>
      </c>
      <c r="AA316" s="232">
        <v>50</v>
      </c>
      <c r="AB316" s="232" t="s">
        <v>56</v>
      </c>
      <c r="AC316" s="232">
        <v>4</v>
      </c>
      <c r="AD316" s="232" t="s">
        <v>154</v>
      </c>
      <c r="AE316" s="230" t="s">
        <v>75</v>
      </c>
      <c r="AF316" s="232" t="s">
        <v>58</v>
      </c>
      <c r="AG316" s="232">
        <v>0</v>
      </c>
      <c r="AH316" s="232" t="s">
        <v>90</v>
      </c>
      <c r="AI316" s="230" t="s">
        <v>58</v>
      </c>
      <c r="AJ316" s="230">
        <v>0</v>
      </c>
      <c r="AK316" s="230" t="s">
        <v>90</v>
      </c>
      <c r="AL316" s="230">
        <v>1873</v>
      </c>
      <c r="AN316" s="230">
        <v>38</v>
      </c>
      <c r="AO316" s="232">
        <v>-123</v>
      </c>
      <c r="AP316" s="230" t="s">
        <v>155</v>
      </c>
      <c r="AQ316" s="3" t="s">
        <v>156</v>
      </c>
    </row>
    <row r="317" spans="1:43" x14ac:dyDescent="0.25">
      <c r="A317" s="230" t="s">
        <v>904</v>
      </c>
      <c r="B317" s="230" t="s">
        <v>80</v>
      </c>
      <c r="C317" s="230" t="s">
        <v>125</v>
      </c>
      <c r="D317" s="230" t="s">
        <v>126</v>
      </c>
      <c r="E317" s="230" t="s">
        <v>127</v>
      </c>
      <c r="F317" s="233" t="s">
        <v>128</v>
      </c>
      <c r="G317" s="230" t="s">
        <v>97</v>
      </c>
      <c r="H317" s="230" t="s">
        <v>86</v>
      </c>
      <c r="I317" s="230" t="s">
        <v>68</v>
      </c>
      <c r="J317" s="230" t="s">
        <v>87</v>
      </c>
      <c r="K317" s="230">
        <v>12</v>
      </c>
      <c r="L317" s="230">
        <f>K317</f>
        <v>12</v>
      </c>
      <c r="N317" s="232" t="s">
        <v>52</v>
      </c>
      <c r="O317" s="230">
        <v>30.9</v>
      </c>
      <c r="P317" s="230" t="s">
        <v>55</v>
      </c>
      <c r="Q317" s="232" t="s">
        <v>53</v>
      </c>
      <c r="R317" s="232">
        <f>O317</f>
        <v>30.9</v>
      </c>
      <c r="S317" s="232" t="str">
        <f>P317</f>
        <v>NA</v>
      </c>
      <c r="T317" s="230">
        <v>0.8</v>
      </c>
      <c r="U317" s="230" t="s">
        <v>55</v>
      </c>
      <c r="V317" s="230" t="s">
        <v>54</v>
      </c>
      <c r="W317" s="230">
        <f>T317</f>
        <v>0.8</v>
      </c>
      <c r="X317" s="232" t="str">
        <f>U317</f>
        <v>NA</v>
      </c>
      <c r="Y317" s="232">
        <f>W317/R317</f>
        <v>2.5889967637540454E-2</v>
      </c>
      <c r="Z317" s="232" t="s">
        <v>55</v>
      </c>
      <c r="AA317" s="232">
        <v>50</v>
      </c>
      <c r="AB317" s="232" t="s">
        <v>56</v>
      </c>
      <c r="AC317" s="232">
        <v>4</v>
      </c>
      <c r="AD317" s="232" t="s">
        <v>154</v>
      </c>
      <c r="AE317" s="230" t="s">
        <v>75</v>
      </c>
      <c r="AF317" s="232" t="s">
        <v>58</v>
      </c>
      <c r="AG317" s="232">
        <v>0</v>
      </c>
      <c r="AH317" s="232" t="s">
        <v>90</v>
      </c>
      <c r="AI317" s="230" t="s">
        <v>58</v>
      </c>
      <c r="AJ317" s="230">
        <v>0</v>
      </c>
      <c r="AK317" s="230" t="s">
        <v>90</v>
      </c>
      <c r="AL317" s="230">
        <v>1873</v>
      </c>
      <c r="AN317" s="230">
        <v>38</v>
      </c>
      <c r="AO317" s="232">
        <v>-123</v>
      </c>
      <c r="AP317" s="230" t="s">
        <v>155</v>
      </c>
      <c r="AQ317" s="3" t="s">
        <v>156</v>
      </c>
    </row>
    <row r="318" spans="1:43" x14ac:dyDescent="0.25">
      <c r="A318" s="230" t="s">
        <v>904</v>
      </c>
      <c r="B318" s="230" t="s">
        <v>42</v>
      </c>
      <c r="C318" s="230" t="s">
        <v>157</v>
      </c>
      <c r="D318" s="232" t="s">
        <v>158</v>
      </c>
      <c r="E318" s="230" t="s">
        <v>159</v>
      </c>
      <c r="F318" s="236" t="s">
        <v>160</v>
      </c>
      <c r="G318" s="230" t="s">
        <v>97</v>
      </c>
      <c r="H318" s="230" t="s">
        <v>86</v>
      </c>
      <c r="I318" s="230" t="s">
        <v>68</v>
      </c>
      <c r="J318" s="230" t="s">
        <v>87</v>
      </c>
      <c r="K318" s="230">
        <v>12</v>
      </c>
      <c r="L318" s="230">
        <f>K318</f>
        <v>12</v>
      </c>
      <c r="N318" s="232" t="s">
        <v>52</v>
      </c>
      <c r="O318" s="230">
        <v>24.2</v>
      </c>
      <c r="P318" s="230" t="s">
        <v>55</v>
      </c>
      <c r="Q318" s="232" t="s">
        <v>53</v>
      </c>
      <c r="R318" s="232">
        <f>O318</f>
        <v>24.2</v>
      </c>
      <c r="S318" s="232" t="str">
        <f>P318</f>
        <v>NA</v>
      </c>
      <c r="T318" s="230">
        <v>19.399999999999999</v>
      </c>
      <c r="U318" s="230" t="s">
        <v>55</v>
      </c>
      <c r="V318" s="230" t="s">
        <v>54</v>
      </c>
      <c r="W318" s="230">
        <f>T318</f>
        <v>19.399999999999999</v>
      </c>
      <c r="X318" s="232" t="str">
        <f>U318</f>
        <v>NA</v>
      </c>
      <c r="Y318" s="232">
        <f>W318/R318</f>
        <v>0.80165289256198347</v>
      </c>
      <c r="Z318" s="232" t="s">
        <v>55</v>
      </c>
      <c r="AA318" s="232">
        <v>50</v>
      </c>
      <c r="AB318" s="232" t="s">
        <v>56</v>
      </c>
      <c r="AC318" s="232">
        <v>4</v>
      </c>
      <c r="AD318" s="232" t="s">
        <v>154</v>
      </c>
      <c r="AE318" s="230" t="s">
        <v>75</v>
      </c>
      <c r="AF318" s="232" t="s">
        <v>58</v>
      </c>
      <c r="AG318" s="232">
        <v>0</v>
      </c>
      <c r="AH318" s="232" t="s">
        <v>90</v>
      </c>
      <c r="AI318" s="230" t="s">
        <v>58</v>
      </c>
      <c r="AJ318" s="230">
        <v>0</v>
      </c>
      <c r="AK318" s="230" t="s">
        <v>90</v>
      </c>
      <c r="AL318" s="230">
        <v>1873</v>
      </c>
      <c r="AN318" s="230">
        <v>38</v>
      </c>
      <c r="AO318" s="232">
        <v>-123</v>
      </c>
      <c r="AP318" s="230" t="s">
        <v>155</v>
      </c>
      <c r="AQ318" s="3" t="s">
        <v>156</v>
      </c>
    </row>
    <row r="319" spans="1:43" x14ac:dyDescent="0.25">
      <c r="A319" s="230" t="s">
        <v>904</v>
      </c>
      <c r="B319" s="230" t="s">
        <v>80</v>
      </c>
      <c r="C319" s="230" t="s">
        <v>129</v>
      </c>
      <c r="D319" s="232" t="s">
        <v>136</v>
      </c>
      <c r="E319" s="230" t="s">
        <v>137</v>
      </c>
      <c r="F319" s="236" t="s">
        <v>138</v>
      </c>
      <c r="G319" s="230" t="s">
        <v>97</v>
      </c>
      <c r="H319" s="230" t="s">
        <v>86</v>
      </c>
      <c r="I319" s="230" t="s">
        <v>68</v>
      </c>
      <c r="J319" s="230" t="s">
        <v>87</v>
      </c>
      <c r="K319" s="230">
        <v>12</v>
      </c>
      <c r="L319" s="230">
        <f>K319</f>
        <v>12</v>
      </c>
      <c r="N319" s="232" t="s">
        <v>52</v>
      </c>
      <c r="O319" s="230">
        <v>44.4</v>
      </c>
      <c r="P319" s="230" t="s">
        <v>55</v>
      </c>
      <c r="Q319" s="232" t="s">
        <v>53</v>
      </c>
      <c r="R319" s="232">
        <f>O319</f>
        <v>44.4</v>
      </c>
      <c r="S319" s="232" t="str">
        <f>P319</f>
        <v>NA</v>
      </c>
      <c r="T319" s="230">
        <v>8.6999999999999993</v>
      </c>
      <c r="U319" s="230" t="s">
        <v>55</v>
      </c>
      <c r="V319" s="230" t="s">
        <v>54</v>
      </c>
      <c r="W319" s="230">
        <f>T319</f>
        <v>8.6999999999999993</v>
      </c>
      <c r="X319" s="232" t="str">
        <f>U319</f>
        <v>NA</v>
      </c>
      <c r="Y319" s="232">
        <f>W319/R319</f>
        <v>0.19594594594594594</v>
      </c>
      <c r="Z319" s="232" t="s">
        <v>55</v>
      </c>
      <c r="AA319" s="232">
        <v>50</v>
      </c>
      <c r="AB319" s="232" t="s">
        <v>56</v>
      </c>
      <c r="AC319" s="232">
        <v>4</v>
      </c>
      <c r="AD319" s="232" t="s">
        <v>154</v>
      </c>
      <c r="AE319" s="230" t="s">
        <v>75</v>
      </c>
      <c r="AF319" s="232" t="s">
        <v>58</v>
      </c>
      <c r="AG319" s="232">
        <v>0</v>
      </c>
      <c r="AH319" s="232" t="s">
        <v>90</v>
      </c>
      <c r="AI319" s="230" t="s">
        <v>58</v>
      </c>
      <c r="AJ319" s="230">
        <v>0</v>
      </c>
      <c r="AK319" s="230" t="s">
        <v>90</v>
      </c>
      <c r="AL319" s="230">
        <v>1873</v>
      </c>
      <c r="AN319" s="230">
        <v>38</v>
      </c>
      <c r="AO319" s="232">
        <v>-123</v>
      </c>
      <c r="AP319" s="230" t="s">
        <v>155</v>
      </c>
      <c r="AQ319" s="3" t="s">
        <v>156</v>
      </c>
    </row>
    <row r="320" spans="1:43" x14ac:dyDescent="0.25">
      <c r="A320" s="230" t="s">
        <v>904</v>
      </c>
      <c r="B320" s="230" t="s">
        <v>80</v>
      </c>
      <c r="C320" s="230" t="s">
        <v>129</v>
      </c>
      <c r="D320" s="230" t="s">
        <v>133</v>
      </c>
      <c r="E320" s="230" t="s">
        <v>134</v>
      </c>
      <c r="F320" s="236" t="s">
        <v>135</v>
      </c>
      <c r="G320" s="230" t="s">
        <v>97</v>
      </c>
      <c r="H320" s="230" t="s">
        <v>86</v>
      </c>
      <c r="I320" s="230" t="s">
        <v>68</v>
      </c>
      <c r="J320" s="230" t="s">
        <v>87</v>
      </c>
      <c r="K320" s="230">
        <v>12</v>
      </c>
      <c r="L320" s="230">
        <f>K320</f>
        <v>12</v>
      </c>
      <c r="N320" s="232" t="s">
        <v>52</v>
      </c>
      <c r="O320" s="230">
        <v>27.7</v>
      </c>
      <c r="P320" s="230" t="s">
        <v>55</v>
      </c>
      <c r="Q320" s="232" t="s">
        <v>53</v>
      </c>
      <c r="R320" s="232">
        <f>O320</f>
        <v>27.7</v>
      </c>
      <c r="S320" s="232" t="str">
        <f>P320</f>
        <v>NA</v>
      </c>
      <c r="T320" s="230">
        <v>8.9</v>
      </c>
      <c r="U320" s="230" t="s">
        <v>55</v>
      </c>
      <c r="V320" s="230" t="s">
        <v>54</v>
      </c>
      <c r="W320" s="230">
        <f>T320</f>
        <v>8.9</v>
      </c>
      <c r="X320" s="232" t="str">
        <f>U320</f>
        <v>NA</v>
      </c>
      <c r="Y320" s="232">
        <f>W320/R320</f>
        <v>0.32129963898916969</v>
      </c>
      <c r="Z320" s="232" t="s">
        <v>55</v>
      </c>
      <c r="AA320" s="232">
        <v>50</v>
      </c>
      <c r="AB320" s="232" t="s">
        <v>56</v>
      </c>
      <c r="AC320" s="232">
        <v>4</v>
      </c>
      <c r="AD320" s="232" t="s">
        <v>154</v>
      </c>
      <c r="AE320" s="230" t="s">
        <v>75</v>
      </c>
      <c r="AF320" s="232" t="s">
        <v>58</v>
      </c>
      <c r="AG320" s="232">
        <v>0</v>
      </c>
      <c r="AH320" s="232" t="s">
        <v>90</v>
      </c>
      <c r="AI320" s="230" t="s">
        <v>58</v>
      </c>
      <c r="AJ320" s="230">
        <v>0</v>
      </c>
      <c r="AK320" s="230" t="s">
        <v>90</v>
      </c>
      <c r="AL320" s="230">
        <v>1873</v>
      </c>
      <c r="AN320" s="230">
        <v>38</v>
      </c>
      <c r="AO320" s="232">
        <v>-123</v>
      </c>
      <c r="AP320" s="230" t="s">
        <v>155</v>
      </c>
      <c r="AQ320" s="3" t="s">
        <v>156</v>
      </c>
    </row>
    <row r="321" spans="1:43" x14ac:dyDescent="0.25">
      <c r="A321" s="230" t="s">
        <v>904</v>
      </c>
      <c r="B321" s="230" t="s">
        <v>80</v>
      </c>
      <c r="C321" s="230" t="s">
        <v>93</v>
      </c>
      <c r="D321" s="230" t="s">
        <v>98</v>
      </c>
      <c r="E321" s="230" t="s">
        <v>101</v>
      </c>
      <c r="F321" s="236" t="s">
        <v>102</v>
      </c>
      <c r="G321" s="230" t="s">
        <v>97</v>
      </c>
      <c r="H321" s="230" t="s">
        <v>86</v>
      </c>
      <c r="I321" s="230" t="s">
        <v>68</v>
      </c>
      <c r="J321" s="230" t="s">
        <v>87</v>
      </c>
      <c r="K321" s="230">
        <v>12</v>
      </c>
      <c r="L321" s="230">
        <f>K321</f>
        <v>12</v>
      </c>
      <c r="N321" s="232" t="s">
        <v>52</v>
      </c>
      <c r="O321" s="230">
        <v>10.199999999999999</v>
      </c>
      <c r="P321" s="230" t="s">
        <v>55</v>
      </c>
      <c r="Q321" s="232" t="s">
        <v>53</v>
      </c>
      <c r="R321" s="232">
        <f>O321</f>
        <v>10.199999999999999</v>
      </c>
      <c r="S321" s="232" t="str">
        <f>P321</f>
        <v>NA</v>
      </c>
      <c r="T321" s="230">
        <v>5.4</v>
      </c>
      <c r="U321" s="230" t="s">
        <v>55</v>
      </c>
      <c r="V321" s="230" t="s">
        <v>54</v>
      </c>
      <c r="W321" s="230">
        <f>T321</f>
        <v>5.4</v>
      </c>
      <c r="X321" s="232" t="str">
        <f>U321</f>
        <v>NA</v>
      </c>
      <c r="Y321" s="232">
        <f>W321/R321</f>
        <v>0.52941176470588247</v>
      </c>
      <c r="Z321" s="232" t="s">
        <v>55</v>
      </c>
      <c r="AA321" s="232">
        <v>50</v>
      </c>
      <c r="AB321" s="232" t="s">
        <v>56</v>
      </c>
      <c r="AC321" s="232">
        <v>4</v>
      </c>
      <c r="AD321" s="232" t="s">
        <v>154</v>
      </c>
      <c r="AE321" s="230" t="s">
        <v>75</v>
      </c>
      <c r="AF321" s="232" t="s">
        <v>58</v>
      </c>
      <c r="AG321" s="232">
        <v>0</v>
      </c>
      <c r="AH321" s="232" t="s">
        <v>90</v>
      </c>
      <c r="AI321" s="230" t="s">
        <v>58</v>
      </c>
      <c r="AJ321" s="230">
        <v>0</v>
      </c>
      <c r="AK321" s="230" t="s">
        <v>90</v>
      </c>
      <c r="AL321" s="230">
        <v>1873</v>
      </c>
      <c r="AN321" s="230">
        <v>38</v>
      </c>
      <c r="AO321" s="232">
        <v>-123</v>
      </c>
      <c r="AP321" s="230" t="s">
        <v>155</v>
      </c>
      <c r="AQ321" s="3" t="s">
        <v>156</v>
      </c>
    </row>
    <row r="322" spans="1:43" x14ac:dyDescent="0.25">
      <c r="A322" s="230" t="s">
        <v>904</v>
      </c>
      <c r="B322" s="230" t="s">
        <v>80</v>
      </c>
      <c r="C322" s="230" t="s">
        <v>93</v>
      </c>
      <c r="D322" s="230" t="s">
        <v>103</v>
      </c>
      <c r="E322" s="230" t="s">
        <v>104</v>
      </c>
      <c r="F322" s="236" t="s">
        <v>105</v>
      </c>
      <c r="G322" s="230" t="s">
        <v>97</v>
      </c>
      <c r="H322" s="230" t="s">
        <v>86</v>
      </c>
      <c r="I322" s="230" t="s">
        <v>68</v>
      </c>
      <c r="J322" s="230" t="s">
        <v>87</v>
      </c>
      <c r="K322" s="230">
        <v>12</v>
      </c>
      <c r="L322" s="230">
        <f>K322</f>
        <v>12</v>
      </c>
      <c r="N322" s="232" t="s">
        <v>52</v>
      </c>
      <c r="O322" s="230">
        <v>16.7</v>
      </c>
      <c r="P322" s="230" t="s">
        <v>55</v>
      </c>
      <c r="Q322" s="232" t="s">
        <v>53</v>
      </c>
      <c r="R322" s="232">
        <f>O322</f>
        <v>16.7</v>
      </c>
      <c r="S322" s="232" t="str">
        <f>P322</f>
        <v>NA</v>
      </c>
      <c r="T322" s="230">
        <v>7.3</v>
      </c>
      <c r="U322" s="230" t="s">
        <v>55</v>
      </c>
      <c r="V322" s="230" t="s">
        <v>54</v>
      </c>
      <c r="W322" s="230">
        <f>T322</f>
        <v>7.3</v>
      </c>
      <c r="X322" s="232" t="str">
        <f>U322</f>
        <v>NA</v>
      </c>
      <c r="Y322" s="232">
        <f>W322/R322</f>
        <v>0.43712574850299402</v>
      </c>
      <c r="Z322" s="232" t="s">
        <v>55</v>
      </c>
      <c r="AA322" s="232">
        <v>50</v>
      </c>
      <c r="AB322" s="232" t="s">
        <v>56</v>
      </c>
      <c r="AC322" s="232">
        <v>4</v>
      </c>
      <c r="AD322" s="232" t="s">
        <v>154</v>
      </c>
      <c r="AE322" s="230" t="s">
        <v>75</v>
      </c>
      <c r="AF322" s="232" t="s">
        <v>58</v>
      </c>
      <c r="AG322" s="232">
        <v>0</v>
      </c>
      <c r="AH322" s="232" t="s">
        <v>90</v>
      </c>
      <c r="AI322" s="230" t="s">
        <v>58</v>
      </c>
      <c r="AJ322" s="230">
        <v>0</v>
      </c>
      <c r="AK322" s="230" t="s">
        <v>90</v>
      </c>
      <c r="AL322" s="230">
        <v>1873</v>
      </c>
      <c r="AN322" s="230">
        <v>38</v>
      </c>
      <c r="AO322" s="232">
        <v>-123</v>
      </c>
      <c r="AP322" s="230" t="s">
        <v>155</v>
      </c>
      <c r="AQ322" s="3" t="s">
        <v>156</v>
      </c>
    </row>
    <row r="323" spans="1:43" x14ac:dyDescent="0.25">
      <c r="A323" s="230" t="s">
        <v>904</v>
      </c>
      <c r="B323" s="230" t="s">
        <v>42</v>
      </c>
      <c r="C323" s="230" t="s">
        <v>119</v>
      </c>
      <c r="D323" s="230" t="s">
        <v>120</v>
      </c>
      <c r="E323" s="230" t="s">
        <v>121</v>
      </c>
      <c r="F323" s="236" t="s">
        <v>122</v>
      </c>
      <c r="G323" s="230" t="s">
        <v>73</v>
      </c>
      <c r="H323" s="230" t="s">
        <v>86</v>
      </c>
      <c r="I323" s="230" t="s">
        <v>68</v>
      </c>
      <c r="J323" s="230" t="s">
        <v>87</v>
      </c>
      <c r="K323" s="230">
        <v>12</v>
      </c>
      <c r="L323" s="230">
        <f>K323</f>
        <v>12</v>
      </c>
      <c r="N323" s="232" t="s">
        <v>52</v>
      </c>
      <c r="O323" s="230">
        <v>17.100000000000001</v>
      </c>
      <c r="P323" s="230" t="s">
        <v>55</v>
      </c>
      <c r="Q323" s="232" t="s">
        <v>53</v>
      </c>
      <c r="R323" s="232">
        <f>O323</f>
        <v>17.100000000000001</v>
      </c>
      <c r="S323" s="232" t="str">
        <f>P323</f>
        <v>NA</v>
      </c>
      <c r="T323" s="230">
        <v>4.7</v>
      </c>
      <c r="U323" s="230" t="s">
        <v>55</v>
      </c>
      <c r="V323" s="230" t="s">
        <v>54</v>
      </c>
      <c r="W323" s="230">
        <f>T323</f>
        <v>4.7</v>
      </c>
      <c r="X323" s="232" t="str">
        <f>U323</f>
        <v>NA</v>
      </c>
      <c r="Y323" s="232">
        <f>W323/R323</f>
        <v>0.27485380116959063</v>
      </c>
      <c r="Z323" s="232" t="s">
        <v>55</v>
      </c>
      <c r="AA323" s="232">
        <v>50</v>
      </c>
      <c r="AB323" s="232" t="s">
        <v>56</v>
      </c>
      <c r="AC323" s="232">
        <v>4</v>
      </c>
      <c r="AD323" s="232" t="s">
        <v>154</v>
      </c>
      <c r="AE323" s="230" t="s">
        <v>75</v>
      </c>
      <c r="AF323" s="232" t="s">
        <v>58</v>
      </c>
      <c r="AG323" s="232">
        <v>0</v>
      </c>
      <c r="AH323" s="232" t="s">
        <v>90</v>
      </c>
      <c r="AI323" s="230" t="s">
        <v>58</v>
      </c>
      <c r="AJ323" s="230">
        <v>0</v>
      </c>
      <c r="AK323" s="230" t="s">
        <v>90</v>
      </c>
      <c r="AL323" s="230">
        <v>1873</v>
      </c>
      <c r="AN323" s="230">
        <v>38</v>
      </c>
      <c r="AO323" s="232">
        <v>-123</v>
      </c>
      <c r="AP323" s="230" t="s">
        <v>155</v>
      </c>
      <c r="AQ323" s="3" t="s">
        <v>156</v>
      </c>
    </row>
    <row r="324" spans="1:43" x14ac:dyDescent="0.25">
      <c r="A324" s="230" t="s">
        <v>904</v>
      </c>
      <c r="B324" s="230" t="s">
        <v>80</v>
      </c>
      <c r="C324" s="230" t="s">
        <v>143</v>
      </c>
      <c r="D324" s="230" t="s">
        <v>144</v>
      </c>
      <c r="E324" s="230" t="s">
        <v>145</v>
      </c>
      <c r="F324" s="236" t="s">
        <v>146</v>
      </c>
      <c r="G324" s="230" t="s">
        <v>97</v>
      </c>
      <c r="H324" s="230" t="s">
        <v>86</v>
      </c>
      <c r="I324" s="230" t="s">
        <v>68</v>
      </c>
      <c r="J324" s="230" t="s">
        <v>87</v>
      </c>
      <c r="K324" s="230">
        <v>12</v>
      </c>
      <c r="L324" s="230">
        <f>K324</f>
        <v>12</v>
      </c>
      <c r="N324" s="232" t="s">
        <v>52</v>
      </c>
      <c r="O324" s="230">
        <v>1.5</v>
      </c>
      <c r="P324" s="230" t="s">
        <v>55</v>
      </c>
      <c r="Q324" s="232" t="s">
        <v>53</v>
      </c>
      <c r="R324" s="232">
        <f>O324</f>
        <v>1.5</v>
      </c>
      <c r="S324" s="232" t="str">
        <f>P324</f>
        <v>NA</v>
      </c>
      <c r="T324" s="230">
        <v>1.2</v>
      </c>
      <c r="U324" s="230" t="s">
        <v>55</v>
      </c>
      <c r="V324" s="230" t="s">
        <v>54</v>
      </c>
      <c r="W324" s="230">
        <f>T324</f>
        <v>1.2</v>
      </c>
      <c r="X324" s="232" t="str">
        <f>U324</f>
        <v>NA</v>
      </c>
      <c r="Y324" s="232">
        <f>W324/R324</f>
        <v>0.79999999999999993</v>
      </c>
      <c r="Z324" s="232" t="s">
        <v>55</v>
      </c>
      <c r="AA324" s="232">
        <v>50</v>
      </c>
      <c r="AB324" s="232" t="s">
        <v>56</v>
      </c>
      <c r="AC324" s="232">
        <v>4</v>
      </c>
      <c r="AD324" s="232" t="s">
        <v>154</v>
      </c>
      <c r="AE324" s="230" t="s">
        <v>75</v>
      </c>
      <c r="AF324" s="232" t="s">
        <v>58</v>
      </c>
      <c r="AG324" s="232">
        <v>0</v>
      </c>
      <c r="AH324" s="232" t="s">
        <v>90</v>
      </c>
      <c r="AI324" s="230" t="s">
        <v>58</v>
      </c>
      <c r="AJ324" s="230">
        <v>0</v>
      </c>
      <c r="AK324" s="230" t="s">
        <v>90</v>
      </c>
      <c r="AL324" s="230">
        <v>1873</v>
      </c>
      <c r="AN324" s="230">
        <v>38</v>
      </c>
      <c r="AO324" s="232">
        <v>-123</v>
      </c>
      <c r="AP324" s="230" t="s">
        <v>155</v>
      </c>
      <c r="AQ324" s="3" t="s">
        <v>156</v>
      </c>
    </row>
    <row r="325" spans="1:43" x14ac:dyDescent="0.25">
      <c r="A325" s="230" t="s">
        <v>904</v>
      </c>
      <c r="B325" s="230" t="s">
        <v>80</v>
      </c>
      <c r="C325" s="230" t="s">
        <v>81</v>
      </c>
      <c r="D325" s="232" t="s">
        <v>82</v>
      </c>
      <c r="E325" s="230" t="s">
        <v>83</v>
      </c>
      <c r="F325" s="236" t="s">
        <v>84</v>
      </c>
      <c r="G325" s="230" t="s">
        <v>85</v>
      </c>
      <c r="H325" s="230" t="s">
        <v>86</v>
      </c>
      <c r="I325" s="230" t="s">
        <v>68</v>
      </c>
      <c r="J325" s="230" t="s">
        <v>87</v>
      </c>
      <c r="K325" s="230">
        <v>12</v>
      </c>
      <c r="L325" s="230">
        <f>K325</f>
        <v>12</v>
      </c>
      <c r="N325" s="232" t="s">
        <v>52</v>
      </c>
      <c r="O325" s="230">
        <v>14.4</v>
      </c>
      <c r="P325" s="230" t="s">
        <v>55</v>
      </c>
      <c r="Q325" s="232" t="s">
        <v>53</v>
      </c>
      <c r="R325" s="232">
        <f>O325</f>
        <v>14.4</v>
      </c>
      <c r="S325" s="232" t="str">
        <f>P325</f>
        <v>NA</v>
      </c>
      <c r="T325" s="230">
        <v>7.2</v>
      </c>
      <c r="U325" s="230" t="s">
        <v>55</v>
      </c>
      <c r="V325" s="230" t="s">
        <v>54</v>
      </c>
      <c r="W325" s="230">
        <f>T325</f>
        <v>7.2</v>
      </c>
      <c r="X325" s="232" t="str">
        <f>U325</f>
        <v>NA</v>
      </c>
      <c r="Y325" s="232">
        <f>W325/R325</f>
        <v>0.5</v>
      </c>
      <c r="Z325" s="232" t="s">
        <v>55</v>
      </c>
      <c r="AA325" s="232">
        <v>50</v>
      </c>
      <c r="AB325" s="232" t="s">
        <v>56</v>
      </c>
      <c r="AC325" s="232">
        <v>4</v>
      </c>
      <c r="AD325" s="232" t="s">
        <v>154</v>
      </c>
      <c r="AE325" s="230" t="s">
        <v>75</v>
      </c>
      <c r="AF325" s="232" t="s">
        <v>58</v>
      </c>
      <c r="AG325" s="232">
        <v>0</v>
      </c>
      <c r="AH325" s="232" t="s">
        <v>90</v>
      </c>
      <c r="AI325" s="230" t="s">
        <v>58</v>
      </c>
      <c r="AJ325" s="230">
        <v>0</v>
      </c>
      <c r="AK325" s="230" t="s">
        <v>90</v>
      </c>
      <c r="AL325" s="230">
        <v>1873</v>
      </c>
      <c r="AN325" s="230">
        <v>38</v>
      </c>
      <c r="AO325" s="232">
        <v>-123</v>
      </c>
      <c r="AP325" s="230" t="s">
        <v>155</v>
      </c>
      <c r="AQ325" s="3" t="s">
        <v>156</v>
      </c>
    </row>
    <row r="326" spans="1:43" x14ac:dyDescent="0.25">
      <c r="A326" s="230" t="s">
        <v>904</v>
      </c>
      <c r="B326" s="230" t="s">
        <v>109</v>
      </c>
      <c r="C326" s="230" t="s">
        <v>147</v>
      </c>
      <c r="D326" s="232" t="s">
        <v>151</v>
      </c>
      <c r="E326" s="230" t="s">
        <v>152</v>
      </c>
      <c r="F326" s="236" t="s">
        <v>153</v>
      </c>
      <c r="G326" s="230" t="s">
        <v>85</v>
      </c>
      <c r="H326" s="230" t="s">
        <v>86</v>
      </c>
      <c r="I326" s="230" t="s">
        <v>68</v>
      </c>
      <c r="J326" s="230" t="s">
        <v>87</v>
      </c>
      <c r="K326" s="230">
        <v>12</v>
      </c>
      <c r="L326" s="230">
        <f>K326</f>
        <v>12</v>
      </c>
      <c r="N326" s="232" t="s">
        <v>52</v>
      </c>
      <c r="O326" s="230">
        <v>87.5</v>
      </c>
      <c r="P326" s="230" t="s">
        <v>55</v>
      </c>
      <c r="Q326" s="232" t="s">
        <v>53</v>
      </c>
      <c r="R326" s="232">
        <f>O326</f>
        <v>87.5</v>
      </c>
      <c r="S326" s="232" t="str">
        <f>P326</f>
        <v>NA</v>
      </c>
      <c r="T326" s="230">
        <v>68.099999999999994</v>
      </c>
      <c r="U326" s="230" t="s">
        <v>55</v>
      </c>
      <c r="V326" s="230" t="s">
        <v>54</v>
      </c>
      <c r="W326" s="230">
        <f>T326</f>
        <v>68.099999999999994</v>
      </c>
      <c r="X326" s="232" t="str">
        <f>U326</f>
        <v>NA</v>
      </c>
      <c r="Y326" s="232">
        <f>W326/R326</f>
        <v>0.77828571428571425</v>
      </c>
      <c r="Z326" s="232" t="s">
        <v>55</v>
      </c>
      <c r="AA326" s="232">
        <v>50</v>
      </c>
      <c r="AB326" s="232" t="s">
        <v>56</v>
      </c>
      <c r="AC326" s="232">
        <v>4</v>
      </c>
      <c r="AD326" s="232" t="s">
        <v>154</v>
      </c>
      <c r="AE326" s="230" t="s">
        <v>75</v>
      </c>
      <c r="AF326" s="232" t="s">
        <v>58</v>
      </c>
      <c r="AG326" s="232">
        <v>0</v>
      </c>
      <c r="AH326" s="232" t="s">
        <v>90</v>
      </c>
      <c r="AI326" s="230" t="s">
        <v>58</v>
      </c>
      <c r="AJ326" s="230">
        <v>0</v>
      </c>
      <c r="AK326" s="230" t="s">
        <v>90</v>
      </c>
      <c r="AL326" s="230">
        <v>1873</v>
      </c>
      <c r="AN326" s="230">
        <v>38</v>
      </c>
      <c r="AO326" s="232">
        <v>-123</v>
      </c>
      <c r="AP326" s="230" t="s">
        <v>155</v>
      </c>
      <c r="AQ326" s="3" t="s">
        <v>156</v>
      </c>
    </row>
    <row r="327" spans="1:43" x14ac:dyDescent="0.25">
      <c r="A327" s="230" t="s">
        <v>904</v>
      </c>
      <c r="B327" s="230" t="s">
        <v>80</v>
      </c>
      <c r="C327" s="232" t="s">
        <v>93</v>
      </c>
      <c r="D327" s="230" t="s">
        <v>103</v>
      </c>
      <c r="E327" s="230" t="s">
        <v>106</v>
      </c>
      <c r="F327" s="236" t="s">
        <v>107</v>
      </c>
      <c r="G327" s="230" t="s">
        <v>108</v>
      </c>
      <c r="H327" s="230" t="s">
        <v>86</v>
      </c>
      <c r="I327" s="230" t="s">
        <v>68</v>
      </c>
      <c r="J327" s="230" t="s">
        <v>87</v>
      </c>
      <c r="K327" s="230">
        <v>12</v>
      </c>
      <c r="L327" s="230">
        <f>K327</f>
        <v>12</v>
      </c>
      <c r="N327" s="232" t="s">
        <v>52</v>
      </c>
      <c r="O327" s="230">
        <v>3.9</v>
      </c>
      <c r="P327" s="230" t="s">
        <v>55</v>
      </c>
      <c r="Q327" s="232" t="s">
        <v>53</v>
      </c>
      <c r="R327" s="232">
        <f>O327</f>
        <v>3.9</v>
      </c>
      <c r="S327" s="232" t="str">
        <f>P327</f>
        <v>NA</v>
      </c>
      <c r="T327" s="230">
        <v>2.2000000000000002</v>
      </c>
      <c r="U327" s="230" t="s">
        <v>55</v>
      </c>
      <c r="V327" s="230" t="s">
        <v>54</v>
      </c>
      <c r="W327" s="230">
        <f>T327</f>
        <v>2.2000000000000002</v>
      </c>
      <c r="X327" s="232" t="str">
        <f>U327</f>
        <v>NA</v>
      </c>
      <c r="Y327" s="232">
        <f>W327/R327</f>
        <v>0.56410256410256421</v>
      </c>
      <c r="Z327" s="232" t="s">
        <v>55</v>
      </c>
      <c r="AA327" s="232">
        <v>50</v>
      </c>
      <c r="AB327" s="232" t="s">
        <v>56</v>
      </c>
      <c r="AC327" s="232">
        <v>4</v>
      </c>
      <c r="AD327" s="232" t="s">
        <v>154</v>
      </c>
      <c r="AE327" s="230" t="s">
        <v>75</v>
      </c>
      <c r="AF327" s="232" t="s">
        <v>58</v>
      </c>
      <c r="AG327" s="232">
        <v>0</v>
      </c>
      <c r="AH327" s="232" t="s">
        <v>90</v>
      </c>
      <c r="AI327" s="230" t="s">
        <v>58</v>
      </c>
      <c r="AJ327" s="230">
        <v>0</v>
      </c>
      <c r="AK327" s="230" t="s">
        <v>90</v>
      </c>
      <c r="AL327" s="230">
        <v>1873</v>
      </c>
      <c r="AN327" s="230">
        <v>38</v>
      </c>
      <c r="AO327" s="232">
        <v>-123</v>
      </c>
      <c r="AP327" s="230" t="s">
        <v>155</v>
      </c>
      <c r="AQ327" s="3" t="s">
        <v>156</v>
      </c>
    </row>
    <row r="328" spans="1:43" x14ac:dyDescent="0.25">
      <c r="A328" s="230" t="s">
        <v>904</v>
      </c>
      <c r="B328" s="232" t="s">
        <v>80</v>
      </c>
      <c r="C328" s="232" t="s">
        <v>167</v>
      </c>
      <c r="D328" s="232" t="s">
        <v>168</v>
      </c>
      <c r="E328" s="232" t="s">
        <v>169</v>
      </c>
      <c r="F328" s="233" t="s">
        <v>170</v>
      </c>
      <c r="G328" s="232" t="s">
        <v>97</v>
      </c>
      <c r="H328" s="232" t="s">
        <v>171</v>
      </c>
      <c r="I328" s="232" t="s">
        <v>55</v>
      </c>
      <c r="J328" s="232" t="s">
        <v>55</v>
      </c>
      <c r="K328" s="232">
        <v>28.6</v>
      </c>
      <c r="L328" s="232">
        <f>K328</f>
        <v>28.6</v>
      </c>
      <c r="M328" s="232"/>
      <c r="N328" s="232" t="s">
        <v>52</v>
      </c>
      <c r="O328" s="232">
        <v>19.600000000000001</v>
      </c>
      <c r="P328" s="232" t="s">
        <v>55</v>
      </c>
      <c r="Q328" s="232" t="s">
        <v>53</v>
      </c>
      <c r="R328" s="232">
        <f>O328</f>
        <v>19.600000000000001</v>
      </c>
      <c r="S328" s="232" t="str">
        <f>P328</f>
        <v>NA</v>
      </c>
      <c r="T328" s="232">
        <v>67.900000000000006</v>
      </c>
      <c r="U328" s="232" t="s">
        <v>55</v>
      </c>
      <c r="V328" s="230" t="s">
        <v>54</v>
      </c>
      <c r="W328" s="232">
        <f>T328</f>
        <v>67.900000000000006</v>
      </c>
      <c r="X328" s="232" t="str">
        <f>U328</f>
        <v>NA</v>
      </c>
      <c r="Y328" s="232">
        <f>W328/R328</f>
        <v>3.4642857142857144</v>
      </c>
      <c r="Z328" s="232" t="s">
        <v>55</v>
      </c>
      <c r="AA328" s="232">
        <v>30</v>
      </c>
      <c r="AB328" s="232" t="s">
        <v>56</v>
      </c>
      <c r="AC328" s="232">
        <v>4</v>
      </c>
      <c r="AD328" s="232" t="s">
        <v>154</v>
      </c>
      <c r="AE328" s="232" t="s">
        <v>172</v>
      </c>
      <c r="AF328" s="232" t="s">
        <v>60</v>
      </c>
      <c r="AG328" s="232" t="s">
        <v>173</v>
      </c>
      <c r="AH328" s="232" t="s">
        <v>174</v>
      </c>
      <c r="AI328" s="232" t="s">
        <v>60</v>
      </c>
      <c r="AJ328" s="232" t="s">
        <v>175</v>
      </c>
      <c r="AK328" s="232" t="s">
        <v>174</v>
      </c>
      <c r="AL328" s="232">
        <v>180</v>
      </c>
      <c r="AM328" s="232"/>
      <c r="AN328" s="232">
        <v>6</v>
      </c>
      <c r="AO328" s="232"/>
      <c r="AP328" s="234" t="s">
        <v>176</v>
      </c>
      <c r="AQ328" s="9" t="s">
        <v>177</v>
      </c>
    </row>
    <row r="329" spans="1:43" x14ac:dyDescent="0.25">
      <c r="A329" s="230" t="s">
        <v>904</v>
      </c>
      <c r="B329" s="232" t="s">
        <v>42</v>
      </c>
      <c r="C329" s="232" t="s">
        <v>69</v>
      </c>
      <c r="D329" s="232" t="s">
        <v>178</v>
      </c>
      <c r="E329" s="232" t="s">
        <v>179</v>
      </c>
      <c r="F329" s="233" t="s">
        <v>180</v>
      </c>
      <c r="G329" s="232" t="s">
        <v>73</v>
      </c>
      <c r="H329" s="232" t="s">
        <v>181</v>
      </c>
      <c r="I329" s="232" t="s">
        <v>182</v>
      </c>
      <c r="J329" s="232" t="s">
        <v>182</v>
      </c>
      <c r="K329" s="232">
        <v>18</v>
      </c>
      <c r="L329" s="232">
        <f>K329</f>
        <v>18</v>
      </c>
      <c r="M329" s="232"/>
      <c r="N329" s="232" t="s">
        <v>52</v>
      </c>
      <c r="O329" s="232">
        <v>14</v>
      </c>
      <c r="P329" s="232" t="s">
        <v>55</v>
      </c>
      <c r="Q329" s="232" t="s">
        <v>53</v>
      </c>
      <c r="R329" s="232">
        <f>O329</f>
        <v>14</v>
      </c>
      <c r="S329" s="232" t="str">
        <f>P329</f>
        <v>NA</v>
      </c>
      <c r="T329" s="232">
        <v>5</v>
      </c>
      <c r="U329" s="232" t="s">
        <v>55</v>
      </c>
      <c r="V329" s="230" t="s">
        <v>54</v>
      </c>
      <c r="W329" s="232">
        <f>T329</f>
        <v>5</v>
      </c>
      <c r="X329" s="232" t="str">
        <f>U329</f>
        <v>NA</v>
      </c>
      <c r="Y329" s="232">
        <f>W329/R329</f>
        <v>0.35714285714285715</v>
      </c>
      <c r="Z329" s="232" t="s">
        <v>55</v>
      </c>
      <c r="AA329" s="232">
        <v>117.1</v>
      </c>
      <c r="AB329" s="232" t="s">
        <v>183</v>
      </c>
      <c r="AC329" s="232">
        <v>3</v>
      </c>
      <c r="AD329" s="232" t="s">
        <v>184</v>
      </c>
      <c r="AE329" s="232" t="s">
        <v>172</v>
      </c>
      <c r="AF329" s="232" t="s">
        <v>60</v>
      </c>
      <c r="AG329" s="232" t="s">
        <v>185</v>
      </c>
      <c r="AH329" s="232" t="s">
        <v>186</v>
      </c>
      <c r="AI329" s="232" t="s">
        <v>60</v>
      </c>
      <c r="AJ329" s="232" t="s">
        <v>175</v>
      </c>
      <c r="AK329" s="232" t="s">
        <v>174</v>
      </c>
      <c r="AL329" s="232">
        <v>35</v>
      </c>
      <c r="AM329" s="232"/>
      <c r="AN329" s="232">
        <v>-22</v>
      </c>
      <c r="AO329" s="232">
        <v>40</v>
      </c>
      <c r="AP329" s="232" t="s">
        <v>187</v>
      </c>
      <c r="AQ329" s="3" t="s">
        <v>188</v>
      </c>
    </row>
    <row r="330" spans="1:43" x14ac:dyDescent="0.25">
      <c r="A330" s="230" t="s">
        <v>904</v>
      </c>
      <c r="B330" s="232" t="s">
        <v>42</v>
      </c>
      <c r="C330" s="232" t="s">
        <v>43</v>
      </c>
      <c r="D330" s="230" t="s">
        <v>44</v>
      </c>
      <c r="E330" s="232" t="s">
        <v>189</v>
      </c>
      <c r="F330" s="240" t="s">
        <v>190</v>
      </c>
      <c r="G330" s="232" t="s">
        <v>47</v>
      </c>
      <c r="H330" s="230" t="s">
        <v>181</v>
      </c>
      <c r="I330" s="232" t="s">
        <v>68</v>
      </c>
      <c r="J330" s="230" t="s">
        <v>191</v>
      </c>
      <c r="K330" s="230" t="s">
        <v>55</v>
      </c>
      <c r="L330" s="230" t="str">
        <f>K330</f>
        <v>NA</v>
      </c>
      <c r="N330" s="232" t="s">
        <v>52</v>
      </c>
      <c r="O330" s="230">
        <v>7.0000000000000007E-2</v>
      </c>
      <c r="P330" s="230" t="s">
        <v>55</v>
      </c>
      <c r="Q330" s="230" t="s">
        <v>192</v>
      </c>
      <c r="R330" s="230">
        <f>T330/O330</f>
        <v>134.14285714285714</v>
      </c>
      <c r="S330" s="230" t="s">
        <v>55</v>
      </c>
      <c r="T330" s="230">
        <v>9.39</v>
      </c>
      <c r="U330" s="230" t="s">
        <v>55</v>
      </c>
      <c r="V330" s="230" t="s">
        <v>54</v>
      </c>
      <c r="W330" s="232">
        <f>T330</f>
        <v>9.39</v>
      </c>
      <c r="X330" s="232" t="str">
        <f>U330</f>
        <v>NA</v>
      </c>
      <c r="Y330" s="232">
        <f>W330/R330</f>
        <v>7.0000000000000007E-2</v>
      </c>
      <c r="Z330" s="232" t="s">
        <v>55</v>
      </c>
      <c r="AA330" s="232" t="s">
        <v>55</v>
      </c>
      <c r="AB330" s="232" t="s">
        <v>193</v>
      </c>
      <c r="AC330" s="232" t="s">
        <v>55</v>
      </c>
      <c r="AD330" s="232" t="s">
        <v>193</v>
      </c>
      <c r="AE330" s="230" t="s">
        <v>194</v>
      </c>
      <c r="AF330" s="230" t="s">
        <v>60</v>
      </c>
      <c r="AG330" s="230" t="s">
        <v>195</v>
      </c>
      <c r="AH330" s="230" t="s">
        <v>196</v>
      </c>
      <c r="AI330" s="230" t="s">
        <v>60</v>
      </c>
      <c r="AJ330" s="230" t="s">
        <v>194</v>
      </c>
      <c r="AK330" s="230" t="s">
        <v>194</v>
      </c>
      <c r="AL330" s="230">
        <v>500</v>
      </c>
      <c r="AN330" s="230">
        <v>20</v>
      </c>
      <c r="AO330" s="230">
        <v>-157</v>
      </c>
      <c r="AP330" s="234" t="s">
        <v>197</v>
      </c>
      <c r="AQ330" s="3" t="s">
        <v>198</v>
      </c>
    </row>
    <row r="331" spans="1:43" x14ac:dyDescent="0.25">
      <c r="A331" s="230" t="s">
        <v>904</v>
      </c>
      <c r="B331" s="232" t="s">
        <v>80</v>
      </c>
      <c r="C331" s="232" t="s">
        <v>199</v>
      </c>
      <c r="D331" s="232" t="s">
        <v>200</v>
      </c>
      <c r="E331" s="232" t="s">
        <v>201</v>
      </c>
      <c r="F331" s="233" t="s">
        <v>202</v>
      </c>
      <c r="G331" s="232" t="s">
        <v>97</v>
      </c>
      <c r="H331" s="230" t="s">
        <v>181</v>
      </c>
      <c r="I331" s="232" t="s">
        <v>68</v>
      </c>
      <c r="J331" s="230" t="s">
        <v>203</v>
      </c>
      <c r="K331" s="230" t="s">
        <v>55</v>
      </c>
      <c r="L331" s="230" t="str">
        <f>K331</f>
        <v>NA</v>
      </c>
      <c r="N331" s="232" t="s">
        <v>52</v>
      </c>
      <c r="O331" s="230">
        <v>0.03</v>
      </c>
      <c r="P331" s="230" t="s">
        <v>55</v>
      </c>
      <c r="Q331" s="230" t="s">
        <v>192</v>
      </c>
      <c r="R331" s="230">
        <f>T331/O331</f>
        <v>163</v>
      </c>
      <c r="S331" s="230" t="s">
        <v>55</v>
      </c>
      <c r="T331" s="230">
        <v>4.8899999999999997</v>
      </c>
      <c r="U331" s="230" t="s">
        <v>55</v>
      </c>
      <c r="V331" s="230" t="s">
        <v>54</v>
      </c>
      <c r="W331" s="232">
        <f>T331</f>
        <v>4.8899999999999997</v>
      </c>
      <c r="X331" s="232" t="str">
        <f>U331</f>
        <v>NA</v>
      </c>
      <c r="Y331" s="232">
        <f>W331/R331</f>
        <v>0.03</v>
      </c>
      <c r="Z331" s="232" t="s">
        <v>55</v>
      </c>
      <c r="AA331" s="232" t="s">
        <v>55</v>
      </c>
      <c r="AB331" s="232" t="s">
        <v>193</v>
      </c>
      <c r="AC331" s="232" t="s">
        <v>55</v>
      </c>
      <c r="AD331" s="232" t="s">
        <v>193</v>
      </c>
      <c r="AE331" s="230" t="s">
        <v>194</v>
      </c>
      <c r="AF331" s="230" t="s">
        <v>60</v>
      </c>
      <c r="AG331" s="230" t="s">
        <v>195</v>
      </c>
      <c r="AH331" s="230" t="s">
        <v>196</v>
      </c>
      <c r="AI331" s="230" t="s">
        <v>60</v>
      </c>
      <c r="AJ331" s="230" t="s">
        <v>194</v>
      </c>
      <c r="AK331" s="230" t="s">
        <v>194</v>
      </c>
      <c r="AL331" s="230">
        <v>500</v>
      </c>
      <c r="AN331" s="230">
        <v>20</v>
      </c>
      <c r="AO331" s="230">
        <v>-157</v>
      </c>
      <c r="AP331" s="234" t="s">
        <v>197</v>
      </c>
      <c r="AQ331" s="3" t="s">
        <v>198</v>
      </c>
    </row>
    <row r="332" spans="1:43" x14ac:dyDescent="0.25">
      <c r="A332" s="230" t="s">
        <v>904</v>
      </c>
      <c r="B332" s="230" t="s">
        <v>42</v>
      </c>
      <c r="C332" s="230" t="s">
        <v>69</v>
      </c>
      <c r="D332" s="232" t="s">
        <v>178</v>
      </c>
      <c r="E332" s="230" t="s">
        <v>204</v>
      </c>
      <c r="F332" s="236" t="s">
        <v>205</v>
      </c>
      <c r="G332" s="230" t="s">
        <v>73</v>
      </c>
      <c r="H332" s="230" t="s">
        <v>206</v>
      </c>
      <c r="I332" s="230" t="s">
        <v>49</v>
      </c>
      <c r="J332" s="230" t="s">
        <v>207</v>
      </c>
      <c r="K332" s="230">
        <v>12</v>
      </c>
      <c r="L332" s="230">
        <f>K332</f>
        <v>12</v>
      </c>
      <c r="N332" s="232" t="s">
        <v>52</v>
      </c>
      <c r="O332" s="230">
        <v>3</v>
      </c>
      <c r="P332" s="230">
        <v>0</v>
      </c>
      <c r="Q332" s="232" t="s">
        <v>53</v>
      </c>
      <c r="R332" s="232">
        <f>O332</f>
        <v>3</v>
      </c>
      <c r="S332" s="232">
        <f>P332</f>
        <v>0</v>
      </c>
      <c r="T332" s="230">
        <v>20</v>
      </c>
      <c r="U332" s="230">
        <v>0</v>
      </c>
      <c r="V332" s="230" t="s">
        <v>54</v>
      </c>
      <c r="W332" s="230">
        <f>T332</f>
        <v>20</v>
      </c>
      <c r="X332" s="232">
        <f>U332</f>
        <v>0</v>
      </c>
      <c r="Y332" s="232">
        <f>W332/R332</f>
        <v>6.666666666666667</v>
      </c>
      <c r="Z332" s="232" t="s">
        <v>55</v>
      </c>
      <c r="AA332" s="232">
        <v>48</v>
      </c>
      <c r="AB332" s="232" t="s">
        <v>56</v>
      </c>
      <c r="AC332" s="232">
        <v>7</v>
      </c>
      <c r="AD332" s="232" t="s">
        <v>154</v>
      </c>
      <c r="AE332" s="230" t="s">
        <v>75</v>
      </c>
      <c r="AF332" s="230" t="s">
        <v>58</v>
      </c>
      <c r="AG332" s="230">
        <v>1</v>
      </c>
      <c r="AH332" s="230" t="s">
        <v>208</v>
      </c>
      <c r="AI332" s="230" t="s">
        <v>58</v>
      </c>
      <c r="AJ332" s="230" t="s">
        <v>77</v>
      </c>
      <c r="AK332" s="230" t="s">
        <v>209</v>
      </c>
      <c r="AL332" s="230">
        <v>210</v>
      </c>
      <c r="AN332" s="230">
        <v>-45</v>
      </c>
      <c r="AO332" s="230">
        <v>170</v>
      </c>
      <c r="AP332" s="230" t="s">
        <v>210</v>
      </c>
      <c r="AQ332" s="3" t="s">
        <v>211</v>
      </c>
    </row>
    <row r="333" spans="1:43" x14ac:dyDescent="0.25">
      <c r="A333" s="230" t="s">
        <v>904</v>
      </c>
      <c r="B333" s="230" t="s">
        <v>42</v>
      </c>
      <c r="C333" s="230" t="s">
        <v>69</v>
      </c>
      <c r="D333" s="232" t="s">
        <v>178</v>
      </c>
      <c r="E333" s="230" t="s">
        <v>204</v>
      </c>
      <c r="F333" s="236" t="s">
        <v>205</v>
      </c>
      <c r="G333" s="230" t="s">
        <v>73</v>
      </c>
      <c r="H333" s="230" t="s">
        <v>206</v>
      </c>
      <c r="I333" s="230" t="s">
        <v>49</v>
      </c>
      <c r="J333" s="230" t="s">
        <v>212</v>
      </c>
      <c r="K333" s="230">
        <v>12</v>
      </c>
      <c r="L333" s="230">
        <f>K333</f>
        <v>12</v>
      </c>
      <c r="N333" s="232" t="s">
        <v>52</v>
      </c>
      <c r="O333" s="230">
        <v>20</v>
      </c>
      <c r="P333" s="230">
        <v>3</v>
      </c>
      <c r="Q333" s="232" t="s">
        <v>53</v>
      </c>
      <c r="R333" s="232">
        <f>O333</f>
        <v>20</v>
      </c>
      <c r="S333" s="232">
        <f>P333</f>
        <v>3</v>
      </c>
      <c r="T333" s="230">
        <v>25</v>
      </c>
      <c r="U333" s="230">
        <v>0</v>
      </c>
      <c r="V333" s="230" t="s">
        <v>54</v>
      </c>
      <c r="W333" s="230">
        <f>T333</f>
        <v>25</v>
      </c>
      <c r="X333" s="232">
        <f>U333</f>
        <v>0</v>
      </c>
      <c r="Y333" s="232">
        <f>W333/R333</f>
        <v>1.25</v>
      </c>
      <c r="Z333" s="232" t="s">
        <v>55</v>
      </c>
      <c r="AA333" s="232">
        <v>48</v>
      </c>
      <c r="AB333" s="232" t="s">
        <v>56</v>
      </c>
      <c r="AC333" s="232">
        <v>7</v>
      </c>
      <c r="AD333" s="232" t="s">
        <v>154</v>
      </c>
      <c r="AE333" s="230" t="s">
        <v>75</v>
      </c>
      <c r="AF333" s="230" t="s">
        <v>58</v>
      </c>
      <c r="AG333" s="230">
        <v>1</v>
      </c>
      <c r="AH333" s="230" t="s">
        <v>208</v>
      </c>
      <c r="AI333" s="230" t="s">
        <v>58</v>
      </c>
      <c r="AJ333" s="230" t="s">
        <v>77</v>
      </c>
      <c r="AK333" s="230" t="s">
        <v>209</v>
      </c>
      <c r="AL333" s="230">
        <v>210</v>
      </c>
      <c r="AN333" s="230">
        <v>-45</v>
      </c>
      <c r="AO333" s="230">
        <v>170</v>
      </c>
      <c r="AP333" s="230" t="s">
        <v>210</v>
      </c>
      <c r="AQ333" s="3" t="s">
        <v>211</v>
      </c>
    </row>
    <row r="334" spans="1:43" x14ac:dyDescent="0.25">
      <c r="A334" s="230" t="s">
        <v>904</v>
      </c>
      <c r="B334" s="230" t="s">
        <v>42</v>
      </c>
      <c r="C334" s="230" t="s">
        <v>69</v>
      </c>
      <c r="D334" s="232" t="s">
        <v>178</v>
      </c>
      <c r="E334" s="230" t="s">
        <v>204</v>
      </c>
      <c r="F334" s="236" t="s">
        <v>205</v>
      </c>
      <c r="G334" s="230" t="s">
        <v>73</v>
      </c>
      <c r="H334" s="230" t="s">
        <v>206</v>
      </c>
      <c r="I334" s="230" t="s">
        <v>49</v>
      </c>
      <c r="J334" s="230" t="s">
        <v>212</v>
      </c>
      <c r="K334" s="230">
        <v>12</v>
      </c>
      <c r="L334" s="230">
        <f>K334</f>
        <v>12</v>
      </c>
      <c r="N334" s="232" t="s">
        <v>52</v>
      </c>
      <c r="O334" s="230">
        <v>22</v>
      </c>
      <c r="P334" s="230">
        <v>7</v>
      </c>
      <c r="Q334" s="232" t="s">
        <v>53</v>
      </c>
      <c r="R334" s="232">
        <f>O334</f>
        <v>22</v>
      </c>
      <c r="S334" s="232">
        <f>P334</f>
        <v>7</v>
      </c>
      <c r="T334" s="230">
        <v>35</v>
      </c>
      <c r="U334" s="230">
        <v>9</v>
      </c>
      <c r="V334" s="230" t="s">
        <v>54</v>
      </c>
      <c r="W334" s="230">
        <f>T334</f>
        <v>35</v>
      </c>
      <c r="X334" s="232">
        <f>U334</f>
        <v>9</v>
      </c>
      <c r="Y334" s="232">
        <f>W334/R334</f>
        <v>1.5909090909090908</v>
      </c>
      <c r="Z334" s="232" t="s">
        <v>55</v>
      </c>
      <c r="AA334" s="232">
        <v>48</v>
      </c>
      <c r="AB334" s="232" t="s">
        <v>56</v>
      </c>
      <c r="AC334" s="232">
        <v>7</v>
      </c>
      <c r="AD334" s="232" t="s">
        <v>154</v>
      </c>
      <c r="AE334" s="230" t="s">
        <v>75</v>
      </c>
      <c r="AF334" s="230" t="s">
        <v>58</v>
      </c>
      <c r="AG334" s="230">
        <v>1</v>
      </c>
      <c r="AH334" s="230" t="s">
        <v>208</v>
      </c>
      <c r="AI334" s="230" t="s">
        <v>58</v>
      </c>
      <c r="AJ334" s="230" t="s">
        <v>77</v>
      </c>
      <c r="AK334" s="230" t="s">
        <v>209</v>
      </c>
      <c r="AL334" s="230">
        <v>210</v>
      </c>
      <c r="AN334" s="230">
        <v>-45</v>
      </c>
      <c r="AO334" s="230">
        <v>170</v>
      </c>
      <c r="AP334" s="230" t="s">
        <v>210</v>
      </c>
      <c r="AQ334" s="3" t="s">
        <v>211</v>
      </c>
    </row>
    <row r="335" spans="1:43" x14ac:dyDescent="0.25">
      <c r="A335" s="230" t="s">
        <v>904</v>
      </c>
      <c r="B335" s="230" t="s">
        <v>42</v>
      </c>
      <c r="C335" s="230" t="s">
        <v>69</v>
      </c>
      <c r="D335" s="232" t="s">
        <v>178</v>
      </c>
      <c r="E335" s="230" t="s">
        <v>204</v>
      </c>
      <c r="F335" s="236" t="s">
        <v>205</v>
      </c>
      <c r="G335" s="230" t="s">
        <v>73</v>
      </c>
      <c r="H335" s="230" t="s">
        <v>206</v>
      </c>
      <c r="I335" s="230" t="s">
        <v>49</v>
      </c>
      <c r="J335" s="230" t="s">
        <v>212</v>
      </c>
      <c r="K335" s="230">
        <v>12</v>
      </c>
      <c r="L335" s="230">
        <f>K335</f>
        <v>12</v>
      </c>
      <c r="N335" s="232" t="s">
        <v>52</v>
      </c>
      <c r="O335" s="230">
        <v>17</v>
      </c>
      <c r="P335" s="230">
        <v>0</v>
      </c>
      <c r="Q335" s="232" t="s">
        <v>53</v>
      </c>
      <c r="R335" s="232">
        <f>O335</f>
        <v>17</v>
      </c>
      <c r="S335" s="232">
        <f>P335</f>
        <v>0</v>
      </c>
      <c r="T335" s="230">
        <v>45</v>
      </c>
      <c r="U335" s="230">
        <v>5</v>
      </c>
      <c r="V335" s="230" t="s">
        <v>54</v>
      </c>
      <c r="W335" s="230">
        <f>T335</f>
        <v>45</v>
      </c>
      <c r="X335" s="232">
        <f>U335</f>
        <v>5</v>
      </c>
      <c r="Y335" s="232">
        <f>W335/R335</f>
        <v>2.6470588235294117</v>
      </c>
      <c r="Z335" s="232" t="s">
        <v>55</v>
      </c>
      <c r="AA335" s="232">
        <v>48</v>
      </c>
      <c r="AB335" s="232" t="s">
        <v>56</v>
      </c>
      <c r="AC335" s="232">
        <v>7</v>
      </c>
      <c r="AD335" s="232" t="s">
        <v>154</v>
      </c>
      <c r="AE335" s="230" t="s">
        <v>75</v>
      </c>
      <c r="AF335" s="230" t="s">
        <v>58</v>
      </c>
      <c r="AG335" s="230">
        <v>1</v>
      </c>
      <c r="AH335" s="230" t="s">
        <v>208</v>
      </c>
      <c r="AI335" s="230" t="s">
        <v>58</v>
      </c>
      <c r="AJ335" s="230" t="s">
        <v>77</v>
      </c>
      <c r="AK335" s="230" t="s">
        <v>209</v>
      </c>
      <c r="AL335" s="230">
        <v>210</v>
      </c>
      <c r="AN335" s="230">
        <v>-45</v>
      </c>
      <c r="AO335" s="230">
        <v>170</v>
      </c>
      <c r="AP335" s="230" t="s">
        <v>210</v>
      </c>
      <c r="AQ335" s="3" t="s">
        <v>211</v>
      </c>
    </row>
    <row r="336" spans="1:43" x14ac:dyDescent="0.25">
      <c r="A336" s="230" t="s">
        <v>904</v>
      </c>
      <c r="B336" s="230" t="s">
        <v>42</v>
      </c>
      <c r="C336" s="230" t="s">
        <v>69</v>
      </c>
      <c r="D336" s="232" t="s">
        <v>178</v>
      </c>
      <c r="E336" s="230" t="s">
        <v>204</v>
      </c>
      <c r="F336" s="236" t="s">
        <v>205</v>
      </c>
      <c r="G336" s="230" t="s">
        <v>73</v>
      </c>
      <c r="H336" s="230" t="s">
        <v>206</v>
      </c>
      <c r="I336" s="230" t="s">
        <v>49</v>
      </c>
      <c r="J336" s="230" t="s">
        <v>207</v>
      </c>
      <c r="K336" s="230">
        <v>12</v>
      </c>
      <c r="L336" s="230">
        <f>K336</f>
        <v>12</v>
      </c>
      <c r="N336" s="232" t="s">
        <v>52</v>
      </c>
      <c r="O336" s="230">
        <v>10</v>
      </c>
      <c r="P336" s="230">
        <v>0</v>
      </c>
      <c r="Q336" s="232" t="s">
        <v>53</v>
      </c>
      <c r="R336" s="232">
        <f>O336</f>
        <v>10</v>
      </c>
      <c r="S336" s="232">
        <f>P336</f>
        <v>0</v>
      </c>
      <c r="T336" s="230">
        <v>52</v>
      </c>
      <c r="U336" s="230">
        <v>8</v>
      </c>
      <c r="V336" s="230" t="s">
        <v>54</v>
      </c>
      <c r="W336" s="230">
        <f>T336</f>
        <v>52</v>
      </c>
      <c r="X336" s="232">
        <f>U336</f>
        <v>8</v>
      </c>
      <c r="Y336" s="232">
        <f>W336/R336</f>
        <v>5.2</v>
      </c>
      <c r="Z336" s="232" t="s">
        <v>55</v>
      </c>
      <c r="AA336" s="232">
        <v>48</v>
      </c>
      <c r="AB336" s="232" t="s">
        <v>56</v>
      </c>
      <c r="AC336" s="232">
        <v>7</v>
      </c>
      <c r="AD336" s="232" t="s">
        <v>154</v>
      </c>
      <c r="AE336" s="230" t="s">
        <v>75</v>
      </c>
      <c r="AF336" s="230" t="s">
        <v>58</v>
      </c>
      <c r="AG336" s="230">
        <v>1</v>
      </c>
      <c r="AH336" s="230" t="s">
        <v>208</v>
      </c>
      <c r="AI336" s="230" t="s">
        <v>58</v>
      </c>
      <c r="AJ336" s="230" t="s">
        <v>77</v>
      </c>
      <c r="AK336" s="230" t="s">
        <v>209</v>
      </c>
      <c r="AL336" s="230">
        <v>210</v>
      </c>
      <c r="AN336" s="230">
        <v>-45</v>
      </c>
      <c r="AO336" s="230">
        <v>170</v>
      </c>
      <c r="AP336" s="230" t="s">
        <v>210</v>
      </c>
      <c r="AQ336" s="3" t="s">
        <v>211</v>
      </c>
    </row>
    <row r="337" spans="1:43" x14ac:dyDescent="0.25">
      <c r="A337" s="230" t="s">
        <v>904</v>
      </c>
      <c r="B337" s="230" t="s">
        <v>42</v>
      </c>
      <c r="C337" s="230" t="s">
        <v>69</v>
      </c>
      <c r="D337" s="232" t="s">
        <v>178</v>
      </c>
      <c r="E337" s="230" t="s">
        <v>204</v>
      </c>
      <c r="F337" s="236" t="s">
        <v>205</v>
      </c>
      <c r="G337" s="230" t="s">
        <v>73</v>
      </c>
      <c r="H337" s="230" t="s">
        <v>206</v>
      </c>
      <c r="I337" s="230" t="s">
        <v>49</v>
      </c>
      <c r="J337" s="230" t="s">
        <v>207</v>
      </c>
      <c r="K337" s="230">
        <v>12</v>
      </c>
      <c r="L337" s="230">
        <f>K337</f>
        <v>12</v>
      </c>
      <c r="N337" s="232" t="s">
        <v>52</v>
      </c>
      <c r="O337" s="230">
        <v>20</v>
      </c>
      <c r="P337" s="230">
        <v>0</v>
      </c>
      <c r="Q337" s="232" t="s">
        <v>53</v>
      </c>
      <c r="R337" s="232">
        <f>O337</f>
        <v>20</v>
      </c>
      <c r="S337" s="232">
        <f>P337</f>
        <v>0</v>
      </c>
      <c r="T337" s="230">
        <v>95</v>
      </c>
      <c r="U337" s="230">
        <v>0</v>
      </c>
      <c r="V337" s="230" t="s">
        <v>54</v>
      </c>
      <c r="W337" s="230">
        <f>T337</f>
        <v>95</v>
      </c>
      <c r="X337" s="232">
        <f>U337</f>
        <v>0</v>
      </c>
      <c r="Y337" s="232">
        <f>W337/R337</f>
        <v>4.75</v>
      </c>
      <c r="Z337" s="232" t="s">
        <v>55</v>
      </c>
      <c r="AA337" s="232">
        <v>48</v>
      </c>
      <c r="AB337" s="232" t="s">
        <v>56</v>
      </c>
      <c r="AC337" s="232">
        <v>7</v>
      </c>
      <c r="AD337" s="232" t="s">
        <v>154</v>
      </c>
      <c r="AE337" s="230" t="s">
        <v>75</v>
      </c>
      <c r="AF337" s="230" t="s">
        <v>58</v>
      </c>
      <c r="AG337" s="230">
        <v>1</v>
      </c>
      <c r="AH337" s="230" t="s">
        <v>208</v>
      </c>
      <c r="AI337" s="230" t="s">
        <v>58</v>
      </c>
      <c r="AJ337" s="230" t="s">
        <v>77</v>
      </c>
      <c r="AK337" s="230" t="s">
        <v>209</v>
      </c>
      <c r="AL337" s="230">
        <v>210</v>
      </c>
      <c r="AN337" s="230">
        <v>-45</v>
      </c>
      <c r="AO337" s="230">
        <v>170</v>
      </c>
      <c r="AP337" s="230" t="s">
        <v>210</v>
      </c>
      <c r="AQ337" s="3" t="s">
        <v>211</v>
      </c>
    </row>
    <row r="338" spans="1:43" x14ac:dyDescent="0.25">
      <c r="A338" s="230" t="s">
        <v>904</v>
      </c>
      <c r="B338" s="230" t="s">
        <v>42</v>
      </c>
      <c r="C338" s="230" t="s">
        <v>69</v>
      </c>
      <c r="D338" s="232" t="s">
        <v>178</v>
      </c>
      <c r="E338" s="230" t="s">
        <v>204</v>
      </c>
      <c r="F338" s="236" t="s">
        <v>205</v>
      </c>
      <c r="G338" s="230" t="s">
        <v>73</v>
      </c>
      <c r="H338" s="230" t="s">
        <v>206</v>
      </c>
      <c r="I338" s="230" t="s">
        <v>49</v>
      </c>
      <c r="J338" s="230" t="s">
        <v>191</v>
      </c>
      <c r="K338" s="230">
        <v>12</v>
      </c>
      <c r="L338" s="230">
        <f>K338</f>
        <v>12</v>
      </c>
      <c r="N338" s="232" t="s">
        <v>52</v>
      </c>
      <c r="O338" s="230">
        <v>17</v>
      </c>
      <c r="P338" s="230">
        <v>4</v>
      </c>
      <c r="Q338" s="232" t="s">
        <v>53</v>
      </c>
      <c r="R338" s="232">
        <f>O338</f>
        <v>17</v>
      </c>
      <c r="S338" s="232">
        <f>P338</f>
        <v>4</v>
      </c>
      <c r="T338" s="230">
        <v>148</v>
      </c>
      <c r="U338" s="230">
        <v>40</v>
      </c>
      <c r="V338" s="230" t="s">
        <v>54</v>
      </c>
      <c r="W338" s="230">
        <f>T338</f>
        <v>148</v>
      </c>
      <c r="X338" s="232">
        <f>U338</f>
        <v>40</v>
      </c>
      <c r="Y338" s="232">
        <f>W338/R338</f>
        <v>8.7058823529411757</v>
      </c>
      <c r="Z338" s="232" t="s">
        <v>55</v>
      </c>
      <c r="AA338" s="232">
        <v>48</v>
      </c>
      <c r="AB338" s="232" t="s">
        <v>56</v>
      </c>
      <c r="AC338" s="232">
        <v>7</v>
      </c>
      <c r="AD338" s="232" t="s">
        <v>154</v>
      </c>
      <c r="AE338" s="230" t="s">
        <v>75</v>
      </c>
      <c r="AF338" s="230" t="s">
        <v>58</v>
      </c>
      <c r="AG338" s="230">
        <v>1</v>
      </c>
      <c r="AH338" s="230" t="s">
        <v>208</v>
      </c>
      <c r="AI338" s="230" t="s">
        <v>58</v>
      </c>
      <c r="AJ338" s="230" t="s">
        <v>77</v>
      </c>
      <c r="AK338" s="230" t="s">
        <v>209</v>
      </c>
      <c r="AL338" s="230">
        <v>210</v>
      </c>
      <c r="AN338" s="230">
        <v>-45</v>
      </c>
      <c r="AO338" s="230">
        <v>170</v>
      </c>
      <c r="AP338" s="230" t="s">
        <v>210</v>
      </c>
      <c r="AQ338" s="3" t="s">
        <v>211</v>
      </c>
    </row>
    <row r="339" spans="1:43" x14ac:dyDescent="0.25">
      <c r="A339" s="230" t="s">
        <v>904</v>
      </c>
      <c r="B339" s="232" t="s">
        <v>80</v>
      </c>
      <c r="C339" s="232" t="s">
        <v>199</v>
      </c>
      <c r="D339" s="232" t="s">
        <v>213</v>
      </c>
      <c r="E339" s="232" t="s">
        <v>214</v>
      </c>
      <c r="F339" s="233" t="s">
        <v>215</v>
      </c>
      <c r="G339" s="232" t="s">
        <v>97</v>
      </c>
      <c r="H339" s="232" t="s">
        <v>216</v>
      </c>
      <c r="I339" s="232" t="s">
        <v>182</v>
      </c>
      <c r="J339" s="232" t="s">
        <v>182</v>
      </c>
      <c r="K339" s="232">
        <v>20</v>
      </c>
      <c r="L339" s="232">
        <f>K339</f>
        <v>20</v>
      </c>
      <c r="M339" s="232"/>
      <c r="N339" s="232" t="s">
        <v>52</v>
      </c>
      <c r="O339" s="232">
        <v>2.48</v>
      </c>
      <c r="P339" s="232">
        <v>0.51</v>
      </c>
      <c r="Q339" s="232" t="s">
        <v>53</v>
      </c>
      <c r="R339" s="232">
        <f>O339</f>
        <v>2.48</v>
      </c>
      <c r="S339" s="232">
        <f>P339</f>
        <v>0.51</v>
      </c>
      <c r="T339" s="232">
        <v>161.9</v>
      </c>
      <c r="U339" s="232">
        <v>19.2</v>
      </c>
      <c r="V339" s="230" t="s">
        <v>217</v>
      </c>
      <c r="W339" s="232">
        <f>T339/1000</f>
        <v>0.16190000000000002</v>
      </c>
      <c r="X339" s="232">
        <f>U339/1000</f>
        <v>1.9199999999999998E-2</v>
      </c>
      <c r="Y339" s="232">
        <f>W339/R339</f>
        <v>6.5282258064516138E-2</v>
      </c>
      <c r="Z339" s="232" t="s">
        <v>55</v>
      </c>
      <c r="AA339" s="232">
        <v>60</v>
      </c>
      <c r="AB339" s="232" t="s">
        <v>56</v>
      </c>
      <c r="AC339" s="232" t="s">
        <v>55</v>
      </c>
      <c r="AD339" s="232" t="s">
        <v>218</v>
      </c>
      <c r="AE339" s="232" t="s">
        <v>75</v>
      </c>
      <c r="AF339" s="232" t="s">
        <v>58</v>
      </c>
      <c r="AG339" s="232" t="s">
        <v>77</v>
      </c>
      <c r="AH339" s="232" t="s">
        <v>209</v>
      </c>
      <c r="AI339" s="232" t="s">
        <v>58</v>
      </c>
      <c r="AJ339" s="232" t="s">
        <v>77</v>
      </c>
      <c r="AK339" s="232" t="s">
        <v>209</v>
      </c>
      <c r="AL339" s="232">
        <v>7.5250000000000004</v>
      </c>
      <c r="AM339" s="232" t="s">
        <v>219</v>
      </c>
      <c r="AN339" s="232">
        <v>41</v>
      </c>
      <c r="AO339" s="232">
        <v>-70</v>
      </c>
      <c r="AP339" s="232" t="s">
        <v>220</v>
      </c>
      <c r="AQ339" s="3" t="s">
        <v>648</v>
      </c>
    </row>
    <row r="340" spans="1:43" x14ac:dyDescent="0.25">
      <c r="A340" s="230" t="s">
        <v>904</v>
      </c>
      <c r="B340" s="232" t="s">
        <v>80</v>
      </c>
      <c r="C340" s="232" t="s">
        <v>199</v>
      </c>
      <c r="D340" s="232" t="s">
        <v>213</v>
      </c>
      <c r="E340" s="230" t="s">
        <v>214</v>
      </c>
      <c r="F340" s="233" t="s">
        <v>215</v>
      </c>
      <c r="G340" s="232" t="s">
        <v>97</v>
      </c>
      <c r="H340" s="232" t="s">
        <v>216</v>
      </c>
      <c r="I340" s="232" t="s">
        <v>182</v>
      </c>
      <c r="J340" s="232" t="s">
        <v>182</v>
      </c>
      <c r="K340" s="232">
        <v>20</v>
      </c>
      <c r="L340" s="232">
        <f>K340</f>
        <v>20</v>
      </c>
      <c r="M340" s="232"/>
      <c r="N340" s="232" t="s">
        <v>52</v>
      </c>
      <c r="O340" s="232">
        <v>33.6</v>
      </c>
      <c r="P340" s="232" t="s">
        <v>55</v>
      </c>
      <c r="Q340" s="232" t="s">
        <v>53</v>
      </c>
      <c r="R340" s="232">
        <f>O340</f>
        <v>33.6</v>
      </c>
      <c r="S340" s="232" t="str">
        <f>P340</f>
        <v>NA</v>
      </c>
      <c r="T340" s="232">
        <v>163</v>
      </c>
      <c r="U340" s="232" t="s">
        <v>55</v>
      </c>
      <c r="V340" s="230" t="s">
        <v>217</v>
      </c>
      <c r="W340" s="232">
        <f>T340/1000</f>
        <v>0.16300000000000001</v>
      </c>
      <c r="X340" s="232" t="s">
        <v>55</v>
      </c>
      <c r="Y340" s="232">
        <f>W340/R340</f>
        <v>4.851190476190476E-3</v>
      </c>
      <c r="Z340" s="232" t="s">
        <v>55</v>
      </c>
      <c r="AA340" s="232">
        <v>60</v>
      </c>
      <c r="AB340" s="232" t="s">
        <v>56</v>
      </c>
      <c r="AC340" s="232" t="s">
        <v>55</v>
      </c>
      <c r="AD340" s="232" t="s">
        <v>218</v>
      </c>
      <c r="AE340" s="232" t="s">
        <v>75</v>
      </c>
      <c r="AF340" s="232" t="s">
        <v>58</v>
      </c>
      <c r="AG340" s="232" t="s">
        <v>77</v>
      </c>
      <c r="AH340" s="232" t="s">
        <v>209</v>
      </c>
      <c r="AI340" s="232" t="s">
        <v>58</v>
      </c>
      <c r="AJ340" s="232">
        <v>0</v>
      </c>
      <c r="AK340" s="230" t="s">
        <v>90</v>
      </c>
      <c r="AL340" s="232">
        <v>7.5250000000000004</v>
      </c>
      <c r="AM340" s="232" t="s">
        <v>222</v>
      </c>
      <c r="AN340" s="232">
        <v>41</v>
      </c>
      <c r="AO340" s="232">
        <v>-70</v>
      </c>
      <c r="AP340" s="232" t="s">
        <v>220</v>
      </c>
      <c r="AQ340" s="3" t="s">
        <v>648</v>
      </c>
    </row>
    <row r="341" spans="1:43" x14ac:dyDescent="0.25">
      <c r="A341" s="230" t="s">
        <v>904</v>
      </c>
      <c r="B341" s="232" t="s">
        <v>80</v>
      </c>
      <c r="C341" s="232" t="s">
        <v>167</v>
      </c>
      <c r="D341" s="232" t="s">
        <v>168</v>
      </c>
      <c r="E341" s="232" t="s">
        <v>169</v>
      </c>
      <c r="F341" s="233" t="s">
        <v>223</v>
      </c>
      <c r="G341" s="232" t="s">
        <v>97</v>
      </c>
      <c r="H341" s="232" t="s">
        <v>216</v>
      </c>
      <c r="I341" s="232" t="s">
        <v>182</v>
      </c>
      <c r="J341" s="232" t="s">
        <v>182</v>
      </c>
      <c r="K341" s="232">
        <v>20</v>
      </c>
      <c r="L341" s="232">
        <f>K341</f>
        <v>20</v>
      </c>
      <c r="M341" s="232"/>
      <c r="N341" s="232" t="s">
        <v>52</v>
      </c>
      <c r="O341" s="232">
        <v>2.4</v>
      </c>
      <c r="P341" s="232">
        <v>0.3</v>
      </c>
      <c r="Q341" s="232" t="s">
        <v>53</v>
      </c>
      <c r="R341" s="232">
        <f>O341</f>
        <v>2.4</v>
      </c>
      <c r="S341" s="232">
        <f>P341</f>
        <v>0.3</v>
      </c>
      <c r="T341" s="232">
        <v>194.5</v>
      </c>
      <c r="U341" s="232">
        <v>15.5</v>
      </c>
      <c r="V341" s="230" t="s">
        <v>217</v>
      </c>
      <c r="W341" s="232">
        <f>T341/1000</f>
        <v>0.19450000000000001</v>
      </c>
      <c r="X341" s="232">
        <f>U341/1000</f>
        <v>1.55E-2</v>
      </c>
      <c r="Y341" s="232">
        <f>W341/R341</f>
        <v>8.1041666666666679E-2</v>
      </c>
      <c r="Z341" s="232" t="s">
        <v>55</v>
      </c>
      <c r="AA341" s="232">
        <v>60</v>
      </c>
      <c r="AB341" s="232" t="s">
        <v>56</v>
      </c>
      <c r="AC341" s="232" t="s">
        <v>55</v>
      </c>
      <c r="AD341" s="232" t="s">
        <v>218</v>
      </c>
      <c r="AE341" s="232" t="s">
        <v>75</v>
      </c>
      <c r="AF341" s="232" t="s">
        <v>58</v>
      </c>
      <c r="AG341" s="232" t="s">
        <v>77</v>
      </c>
      <c r="AH341" s="232" t="s">
        <v>209</v>
      </c>
      <c r="AI341" s="232" t="s">
        <v>58</v>
      </c>
      <c r="AJ341" s="232" t="s">
        <v>77</v>
      </c>
      <c r="AK341" s="232" t="s">
        <v>209</v>
      </c>
      <c r="AL341" s="232">
        <v>7.5250000000000004</v>
      </c>
      <c r="AM341" s="232" t="s">
        <v>222</v>
      </c>
      <c r="AN341" s="232">
        <v>41</v>
      </c>
      <c r="AO341" s="232">
        <v>-70</v>
      </c>
      <c r="AP341" s="232" t="s">
        <v>220</v>
      </c>
      <c r="AQ341" s="3" t="s">
        <v>648</v>
      </c>
    </row>
    <row r="342" spans="1:43" x14ac:dyDescent="0.25">
      <c r="A342" s="230" t="s">
        <v>904</v>
      </c>
      <c r="B342" s="232" t="s">
        <v>80</v>
      </c>
      <c r="C342" s="232" t="s">
        <v>167</v>
      </c>
      <c r="D342" s="232" t="s">
        <v>168</v>
      </c>
      <c r="E342" s="232" t="s">
        <v>169</v>
      </c>
      <c r="F342" s="233" t="s">
        <v>224</v>
      </c>
      <c r="G342" s="232" t="s">
        <v>97</v>
      </c>
      <c r="H342" s="232" t="s">
        <v>216</v>
      </c>
      <c r="I342" s="232" t="s">
        <v>182</v>
      </c>
      <c r="J342" s="232" t="s">
        <v>182</v>
      </c>
      <c r="K342" s="232">
        <v>20</v>
      </c>
      <c r="L342" s="232">
        <f>K342</f>
        <v>20</v>
      </c>
      <c r="M342" s="232"/>
      <c r="N342" s="232" t="s">
        <v>52</v>
      </c>
      <c r="O342" s="232">
        <v>34.700000000000003</v>
      </c>
      <c r="P342" s="232" t="s">
        <v>55</v>
      </c>
      <c r="Q342" s="232" t="s">
        <v>53</v>
      </c>
      <c r="R342" s="232">
        <f>O342</f>
        <v>34.700000000000003</v>
      </c>
      <c r="S342" s="232" t="str">
        <f>P342</f>
        <v>NA</v>
      </c>
      <c r="T342" s="232">
        <v>136</v>
      </c>
      <c r="U342" s="232" t="s">
        <v>55</v>
      </c>
      <c r="V342" s="230" t="s">
        <v>217</v>
      </c>
      <c r="W342" s="232">
        <f>T342/1000</f>
        <v>0.13600000000000001</v>
      </c>
      <c r="X342" s="232" t="s">
        <v>55</v>
      </c>
      <c r="Y342" s="232">
        <f>W342/R342</f>
        <v>3.9193083573487034E-3</v>
      </c>
      <c r="Z342" s="232" t="s">
        <v>55</v>
      </c>
      <c r="AA342" s="232">
        <v>60</v>
      </c>
      <c r="AB342" s="232" t="s">
        <v>56</v>
      </c>
      <c r="AC342" s="232" t="s">
        <v>55</v>
      </c>
      <c r="AD342" s="232" t="s">
        <v>218</v>
      </c>
      <c r="AE342" s="232" t="s">
        <v>75</v>
      </c>
      <c r="AF342" s="232" t="s">
        <v>58</v>
      </c>
      <c r="AG342" s="232" t="s">
        <v>77</v>
      </c>
      <c r="AH342" s="232" t="s">
        <v>209</v>
      </c>
      <c r="AI342" s="232" t="s">
        <v>58</v>
      </c>
      <c r="AJ342" s="232">
        <v>0</v>
      </c>
      <c r="AK342" s="230" t="s">
        <v>90</v>
      </c>
      <c r="AL342" s="232">
        <v>7.5250000000000004</v>
      </c>
      <c r="AM342" s="232" t="s">
        <v>222</v>
      </c>
      <c r="AN342" s="232">
        <v>41</v>
      </c>
      <c r="AO342" s="232">
        <v>-70</v>
      </c>
      <c r="AP342" s="232" t="s">
        <v>220</v>
      </c>
      <c r="AQ342" s="3" t="s">
        <v>648</v>
      </c>
    </row>
    <row r="343" spans="1:43" x14ac:dyDescent="0.25">
      <c r="A343" s="230" t="s">
        <v>904</v>
      </c>
      <c r="B343" s="232" t="s">
        <v>42</v>
      </c>
      <c r="C343" s="232" t="s">
        <v>119</v>
      </c>
      <c r="D343" s="232" t="s">
        <v>225</v>
      </c>
      <c r="E343" s="232" t="s">
        <v>226</v>
      </c>
      <c r="F343" s="233" t="s">
        <v>227</v>
      </c>
      <c r="G343" s="232" t="s">
        <v>73</v>
      </c>
      <c r="H343" s="232" t="s">
        <v>228</v>
      </c>
      <c r="I343" s="232" t="s">
        <v>49</v>
      </c>
      <c r="J343" s="232" t="s">
        <v>207</v>
      </c>
      <c r="K343" s="232">
        <v>24</v>
      </c>
      <c r="L343" s="232">
        <f>K343</f>
        <v>24</v>
      </c>
      <c r="M343" s="232"/>
      <c r="N343" s="232" t="s">
        <v>52</v>
      </c>
      <c r="O343" s="232">
        <v>58.5</v>
      </c>
      <c r="P343" s="232" t="s">
        <v>55</v>
      </c>
      <c r="Q343" s="232" t="s">
        <v>53</v>
      </c>
      <c r="R343" s="232">
        <f>O343</f>
        <v>58.5</v>
      </c>
      <c r="S343" s="232" t="str">
        <f>P343</f>
        <v>NA</v>
      </c>
      <c r="T343" s="232">
        <v>152.69999999999999</v>
      </c>
      <c r="U343" s="232" t="s">
        <v>55</v>
      </c>
      <c r="V343" s="230" t="s">
        <v>54</v>
      </c>
      <c r="W343" s="232">
        <f>T343</f>
        <v>152.69999999999999</v>
      </c>
      <c r="X343" s="232" t="s">
        <v>55</v>
      </c>
      <c r="Y343" s="232">
        <f>W343/R343</f>
        <v>2.6102564102564099</v>
      </c>
      <c r="Z343" s="232" t="s">
        <v>55</v>
      </c>
      <c r="AA343" s="232">
        <v>240</v>
      </c>
      <c r="AB343" s="232" t="s">
        <v>56</v>
      </c>
      <c r="AC343" s="232">
        <v>7</v>
      </c>
      <c r="AD343" s="232" t="s">
        <v>154</v>
      </c>
      <c r="AE343" s="232" t="s">
        <v>172</v>
      </c>
      <c r="AF343" s="232" t="s">
        <v>58</v>
      </c>
      <c r="AG343" s="232" t="s">
        <v>77</v>
      </c>
      <c r="AH343" s="232" t="s">
        <v>209</v>
      </c>
      <c r="AI343" s="232" t="s">
        <v>58</v>
      </c>
      <c r="AJ343" s="232" t="s">
        <v>77</v>
      </c>
      <c r="AK343" s="232" t="s">
        <v>209</v>
      </c>
      <c r="AL343" s="232">
        <v>80</v>
      </c>
      <c r="AM343" s="232"/>
      <c r="AN343" s="232">
        <v>-19</v>
      </c>
      <c r="AO343" s="232">
        <v>146</v>
      </c>
      <c r="AP343" s="234" t="s">
        <v>229</v>
      </c>
      <c r="AQ343" s="3" t="s">
        <v>230</v>
      </c>
    </row>
    <row r="344" spans="1:43" x14ac:dyDescent="0.25">
      <c r="A344" s="230" t="s">
        <v>904</v>
      </c>
      <c r="B344" s="232" t="s">
        <v>42</v>
      </c>
      <c r="C344" s="232" t="s">
        <v>69</v>
      </c>
      <c r="D344" s="232" t="s">
        <v>178</v>
      </c>
      <c r="E344" s="232" t="s">
        <v>179</v>
      </c>
      <c r="F344" s="233" t="s">
        <v>231</v>
      </c>
      <c r="G344" s="232" t="s">
        <v>73</v>
      </c>
      <c r="H344" s="232" t="s">
        <v>86</v>
      </c>
      <c r="I344" s="232" t="s">
        <v>49</v>
      </c>
      <c r="J344" s="232" t="s">
        <v>191</v>
      </c>
      <c r="K344" s="232">
        <v>18</v>
      </c>
      <c r="L344" s="232">
        <f>K344</f>
        <v>18</v>
      </c>
      <c r="M344" s="232"/>
      <c r="N344" s="232" t="s">
        <v>52</v>
      </c>
      <c r="O344" s="232">
        <v>2.9</v>
      </c>
      <c r="P344" s="232">
        <v>0.7</v>
      </c>
      <c r="Q344" s="232" t="s">
        <v>53</v>
      </c>
      <c r="R344" s="232">
        <f>O344</f>
        <v>2.9</v>
      </c>
      <c r="S344" s="232">
        <f>P344</f>
        <v>0.7</v>
      </c>
      <c r="T344" s="232">
        <v>89.7</v>
      </c>
      <c r="U344" s="232">
        <v>7.6</v>
      </c>
      <c r="V344" s="230" t="s">
        <v>232</v>
      </c>
      <c r="W344" s="232">
        <f>T344/14.0067</f>
        <v>6.4040780483625692</v>
      </c>
      <c r="X344" s="232">
        <f>U344/14.0067</f>
        <v>0.54259747121020652</v>
      </c>
      <c r="Y344" s="232">
        <f>W344/R344</f>
        <v>2.2083027752974376</v>
      </c>
      <c r="Z344" s="232" t="s">
        <v>55</v>
      </c>
      <c r="AA344" s="232">
        <v>88</v>
      </c>
      <c r="AB344" s="232" t="s">
        <v>56</v>
      </c>
      <c r="AC344" s="232">
        <v>4</v>
      </c>
      <c r="AD344" s="232" t="s">
        <v>233</v>
      </c>
      <c r="AE344" s="232" t="s">
        <v>75</v>
      </c>
      <c r="AF344" s="232" t="s">
        <v>58</v>
      </c>
      <c r="AG344" s="232" t="s">
        <v>77</v>
      </c>
      <c r="AH344" s="232" t="s">
        <v>209</v>
      </c>
      <c r="AI344" s="232" t="s">
        <v>60</v>
      </c>
      <c r="AJ344" s="232">
        <v>3</v>
      </c>
      <c r="AK344" s="232" t="s">
        <v>61</v>
      </c>
      <c r="AL344" s="232">
        <v>100</v>
      </c>
      <c r="AM344" s="232"/>
      <c r="AN344" s="232">
        <v>64</v>
      </c>
      <c r="AO344" s="232">
        <v>44</v>
      </c>
      <c r="AP344" s="232" t="s">
        <v>234</v>
      </c>
      <c r="AQ344" s="3" t="s">
        <v>235</v>
      </c>
    </row>
    <row r="345" spans="1:43" x14ac:dyDescent="0.25">
      <c r="A345" s="230" t="s">
        <v>904</v>
      </c>
      <c r="B345" s="232" t="s">
        <v>42</v>
      </c>
      <c r="C345" s="232" t="s">
        <v>69</v>
      </c>
      <c r="D345" s="232" t="s">
        <v>178</v>
      </c>
      <c r="E345" s="232" t="s">
        <v>179</v>
      </c>
      <c r="F345" s="233" t="s">
        <v>231</v>
      </c>
      <c r="G345" s="232" t="s">
        <v>73</v>
      </c>
      <c r="H345" s="232" t="s">
        <v>86</v>
      </c>
      <c r="I345" s="232" t="s">
        <v>49</v>
      </c>
      <c r="J345" s="232" t="s">
        <v>191</v>
      </c>
      <c r="K345" s="232">
        <v>9</v>
      </c>
      <c r="L345" s="232">
        <f>K345</f>
        <v>9</v>
      </c>
      <c r="M345" s="232"/>
      <c r="N345" s="232" t="s">
        <v>52</v>
      </c>
      <c r="O345" s="232">
        <v>4.4000000000000004</v>
      </c>
      <c r="P345" s="232">
        <v>1.1000000000000001</v>
      </c>
      <c r="Q345" s="232" t="s">
        <v>53</v>
      </c>
      <c r="R345" s="232">
        <f>O345</f>
        <v>4.4000000000000004</v>
      </c>
      <c r="S345" s="232">
        <f>P345</f>
        <v>1.1000000000000001</v>
      </c>
      <c r="T345" s="232">
        <v>117.4</v>
      </c>
      <c r="U345" s="232">
        <v>8.1999999999999993</v>
      </c>
      <c r="V345" s="230" t="s">
        <v>232</v>
      </c>
      <c r="W345" s="232">
        <f>T345/14.0067</f>
        <v>8.3817030421155589</v>
      </c>
      <c r="X345" s="232">
        <f>U345/14.0067</f>
        <v>0.5854341136741702</v>
      </c>
      <c r="Y345" s="232">
        <f>W345/R345</f>
        <v>1.9049325095717178</v>
      </c>
      <c r="Z345" s="232" t="s">
        <v>55</v>
      </c>
      <c r="AA345" s="232">
        <v>88</v>
      </c>
      <c r="AB345" s="232" t="s">
        <v>56</v>
      </c>
      <c r="AC345" s="232">
        <v>4</v>
      </c>
      <c r="AD345" s="232" t="s">
        <v>233</v>
      </c>
      <c r="AE345" s="232" t="s">
        <v>75</v>
      </c>
      <c r="AF345" s="232" t="s">
        <v>58</v>
      </c>
      <c r="AG345" s="232" t="s">
        <v>77</v>
      </c>
      <c r="AH345" s="232" t="s">
        <v>209</v>
      </c>
      <c r="AI345" s="232" t="s">
        <v>60</v>
      </c>
      <c r="AJ345" s="232">
        <v>3</v>
      </c>
      <c r="AK345" s="232" t="s">
        <v>61</v>
      </c>
      <c r="AL345" s="232">
        <v>100</v>
      </c>
      <c r="AM345" s="232"/>
      <c r="AN345" s="232">
        <v>64</v>
      </c>
      <c r="AO345" s="232">
        <v>44</v>
      </c>
      <c r="AP345" s="232" t="s">
        <v>234</v>
      </c>
      <c r="AQ345" s="3" t="s">
        <v>235</v>
      </c>
    </row>
    <row r="346" spans="1:43" x14ac:dyDescent="0.25">
      <c r="A346" s="230" t="s">
        <v>904</v>
      </c>
      <c r="B346" s="232" t="s">
        <v>42</v>
      </c>
      <c r="C346" s="232" t="s">
        <v>69</v>
      </c>
      <c r="D346" s="232" t="s">
        <v>178</v>
      </c>
      <c r="E346" s="232" t="s">
        <v>179</v>
      </c>
      <c r="F346" s="233" t="s">
        <v>231</v>
      </c>
      <c r="G346" s="232" t="s">
        <v>73</v>
      </c>
      <c r="H346" s="232" t="s">
        <v>86</v>
      </c>
      <c r="I346" s="232" t="s">
        <v>49</v>
      </c>
      <c r="J346" s="232" t="s">
        <v>191</v>
      </c>
      <c r="K346" s="232">
        <v>18</v>
      </c>
      <c r="L346" s="232">
        <f>K346</f>
        <v>18</v>
      </c>
      <c r="M346" s="232"/>
      <c r="N346" s="232" t="s">
        <v>52</v>
      </c>
      <c r="O346" s="232">
        <v>4.4000000000000004</v>
      </c>
      <c r="P346" s="232">
        <v>0.9</v>
      </c>
      <c r="Q346" s="232" t="s">
        <v>53</v>
      </c>
      <c r="R346" s="232">
        <f>O346</f>
        <v>4.4000000000000004</v>
      </c>
      <c r="S346" s="232">
        <f>P346</f>
        <v>0.9</v>
      </c>
      <c r="T346" s="232">
        <v>167.5</v>
      </c>
      <c r="U346" s="232">
        <v>10.199999999999999</v>
      </c>
      <c r="V346" s="230" t="s">
        <v>232</v>
      </c>
      <c r="W346" s="232">
        <f>T346/14.0067</f>
        <v>11.958562687856526</v>
      </c>
      <c r="X346" s="232">
        <f>U346/14.0067</f>
        <v>0.72822292188738236</v>
      </c>
      <c r="Y346" s="232">
        <f>W346/R346</f>
        <v>2.7178551563310283</v>
      </c>
      <c r="Z346" s="232" t="s">
        <v>55</v>
      </c>
      <c r="AA346" s="232">
        <v>88</v>
      </c>
      <c r="AB346" s="232" t="s">
        <v>56</v>
      </c>
      <c r="AC346" s="232">
        <v>4</v>
      </c>
      <c r="AD346" s="232" t="s">
        <v>233</v>
      </c>
      <c r="AE346" s="232" t="s">
        <v>75</v>
      </c>
      <c r="AF346" s="232" t="s">
        <v>58</v>
      </c>
      <c r="AG346" s="232" t="s">
        <v>77</v>
      </c>
      <c r="AH346" s="232" t="s">
        <v>209</v>
      </c>
      <c r="AI346" s="232" t="s">
        <v>60</v>
      </c>
      <c r="AJ346" s="232">
        <v>3</v>
      </c>
      <c r="AK346" s="232" t="s">
        <v>61</v>
      </c>
      <c r="AL346" s="232">
        <v>100</v>
      </c>
      <c r="AM346" s="232"/>
      <c r="AN346" s="232">
        <v>64</v>
      </c>
      <c r="AO346" s="232">
        <v>44</v>
      </c>
      <c r="AP346" s="232" t="s">
        <v>234</v>
      </c>
      <c r="AQ346" s="3" t="s">
        <v>235</v>
      </c>
    </row>
    <row r="347" spans="1:43" x14ac:dyDescent="0.25">
      <c r="A347" s="230" t="s">
        <v>904</v>
      </c>
      <c r="B347" s="232" t="s">
        <v>42</v>
      </c>
      <c r="C347" s="232" t="s">
        <v>69</v>
      </c>
      <c r="D347" s="232" t="s">
        <v>178</v>
      </c>
      <c r="E347" s="232" t="s">
        <v>179</v>
      </c>
      <c r="F347" s="233" t="s">
        <v>231</v>
      </c>
      <c r="G347" s="232" t="s">
        <v>73</v>
      </c>
      <c r="H347" s="232" t="s">
        <v>86</v>
      </c>
      <c r="I347" s="232" t="s">
        <v>49</v>
      </c>
      <c r="J347" s="232" t="s">
        <v>191</v>
      </c>
      <c r="K347" s="232">
        <v>9</v>
      </c>
      <c r="L347" s="232">
        <f>K347</f>
        <v>9</v>
      </c>
      <c r="M347" s="232"/>
      <c r="N347" s="232" t="s">
        <v>52</v>
      </c>
      <c r="O347" s="232">
        <v>6.3</v>
      </c>
      <c r="P347" s="232">
        <v>1.2</v>
      </c>
      <c r="Q347" s="232" t="s">
        <v>53</v>
      </c>
      <c r="R347" s="232">
        <f>O347</f>
        <v>6.3</v>
      </c>
      <c r="S347" s="232">
        <f>P347</f>
        <v>1.2</v>
      </c>
      <c r="T347" s="232">
        <v>204.3</v>
      </c>
      <c r="U347" s="232">
        <v>12.7</v>
      </c>
      <c r="V347" s="230" t="s">
        <v>232</v>
      </c>
      <c r="W347" s="232">
        <f>T347/14.0067</f>
        <v>14.585876758979632</v>
      </c>
      <c r="X347" s="232">
        <f>U347/14.0067</f>
        <v>0.9067089321538977</v>
      </c>
      <c r="Y347" s="232">
        <f>W347/R347</f>
        <v>2.3152185331713704</v>
      </c>
      <c r="Z347" s="232" t="s">
        <v>55</v>
      </c>
      <c r="AA347" s="232">
        <v>88</v>
      </c>
      <c r="AB347" s="232" t="s">
        <v>56</v>
      </c>
      <c r="AC347" s="232">
        <v>4</v>
      </c>
      <c r="AD347" s="232" t="s">
        <v>233</v>
      </c>
      <c r="AE347" s="232" t="s">
        <v>75</v>
      </c>
      <c r="AF347" s="232" t="s">
        <v>58</v>
      </c>
      <c r="AG347" s="232" t="s">
        <v>77</v>
      </c>
      <c r="AH347" s="232" t="s">
        <v>209</v>
      </c>
      <c r="AI347" s="232" t="s">
        <v>60</v>
      </c>
      <c r="AJ347" s="232">
        <v>3</v>
      </c>
      <c r="AK347" s="232" t="s">
        <v>61</v>
      </c>
      <c r="AL347" s="232">
        <v>100</v>
      </c>
      <c r="AM347" s="232"/>
      <c r="AN347" s="232">
        <v>64</v>
      </c>
      <c r="AO347" s="232">
        <v>44</v>
      </c>
      <c r="AP347" s="232" t="s">
        <v>234</v>
      </c>
      <c r="AQ347" s="3" t="s">
        <v>235</v>
      </c>
    </row>
    <row r="348" spans="1:43" x14ac:dyDescent="0.25">
      <c r="A348" s="230" t="s">
        <v>904</v>
      </c>
      <c r="B348" s="230" t="s">
        <v>236</v>
      </c>
      <c r="C348" s="230" t="s">
        <v>69</v>
      </c>
      <c r="D348" s="230" t="s">
        <v>178</v>
      </c>
      <c r="E348" s="230" t="s">
        <v>237</v>
      </c>
      <c r="F348" s="236" t="s">
        <v>238</v>
      </c>
      <c r="G348" s="230" t="s">
        <v>73</v>
      </c>
      <c r="H348" s="230" t="s">
        <v>239</v>
      </c>
      <c r="I348" s="230" t="s">
        <v>240</v>
      </c>
      <c r="J348" s="230" t="s">
        <v>241</v>
      </c>
      <c r="K348" s="230">
        <v>10</v>
      </c>
      <c r="L348" s="230">
        <v>10</v>
      </c>
      <c r="N348" s="230" t="s">
        <v>242</v>
      </c>
      <c r="O348" s="230" t="s">
        <v>55</v>
      </c>
      <c r="P348" s="230" t="s">
        <v>55</v>
      </c>
      <c r="Q348" s="232" t="s">
        <v>53</v>
      </c>
      <c r="R348" s="230" t="s">
        <v>55</v>
      </c>
      <c r="S348" s="230" t="s">
        <v>55</v>
      </c>
      <c r="T348" s="230" t="s">
        <v>55</v>
      </c>
      <c r="U348" s="230" t="s">
        <v>55</v>
      </c>
      <c r="V348" s="230" t="s">
        <v>54</v>
      </c>
      <c r="W348" s="230" t="s">
        <v>55</v>
      </c>
      <c r="X348" s="230" t="s">
        <v>55</v>
      </c>
      <c r="Y348" s="232">
        <v>0.26</v>
      </c>
      <c r="Z348" s="232">
        <v>0.03</v>
      </c>
      <c r="AA348" s="232">
        <v>16.7</v>
      </c>
      <c r="AB348" s="232" t="s">
        <v>56</v>
      </c>
      <c r="AC348" s="232">
        <v>7</v>
      </c>
      <c r="AD348" s="232" t="s">
        <v>243</v>
      </c>
      <c r="AE348" s="230" t="s">
        <v>55</v>
      </c>
      <c r="AF348" s="230" t="s">
        <v>58</v>
      </c>
      <c r="AG348" s="230" t="s">
        <v>58</v>
      </c>
      <c r="AH348" s="230" t="s">
        <v>76</v>
      </c>
      <c r="AI348" s="230" t="s">
        <v>58</v>
      </c>
      <c r="AJ348" s="230" t="s">
        <v>77</v>
      </c>
      <c r="AK348" s="230" t="s">
        <v>76</v>
      </c>
      <c r="AL348" s="230">
        <v>40</v>
      </c>
      <c r="AN348" s="230">
        <v>63</v>
      </c>
      <c r="AO348" s="230">
        <v>8</v>
      </c>
      <c r="AP348" s="234" t="s">
        <v>244</v>
      </c>
      <c r="AQ348" s="3" t="s">
        <v>245</v>
      </c>
    </row>
    <row r="349" spans="1:43" x14ac:dyDescent="0.25">
      <c r="A349" s="230" t="s">
        <v>904</v>
      </c>
      <c r="B349" s="230" t="s">
        <v>236</v>
      </c>
      <c r="C349" s="230" t="s">
        <v>69</v>
      </c>
      <c r="D349" s="230" t="s">
        <v>178</v>
      </c>
      <c r="E349" s="230" t="s">
        <v>237</v>
      </c>
      <c r="F349" s="236" t="s">
        <v>238</v>
      </c>
      <c r="G349" s="230" t="s">
        <v>73</v>
      </c>
      <c r="H349" s="230" t="s">
        <v>239</v>
      </c>
      <c r="I349" s="230" t="s">
        <v>240</v>
      </c>
      <c r="J349" s="230" t="s">
        <v>241</v>
      </c>
      <c r="K349" s="230">
        <v>10</v>
      </c>
      <c r="L349" s="230">
        <v>10</v>
      </c>
      <c r="N349" s="230" t="s">
        <v>242</v>
      </c>
      <c r="O349" s="230" t="s">
        <v>55</v>
      </c>
      <c r="P349" s="230" t="s">
        <v>55</v>
      </c>
      <c r="Q349" s="232" t="s">
        <v>53</v>
      </c>
      <c r="R349" s="230" t="s">
        <v>55</v>
      </c>
      <c r="S349" s="230" t="s">
        <v>55</v>
      </c>
      <c r="T349" s="230" t="s">
        <v>55</v>
      </c>
      <c r="U349" s="230" t="s">
        <v>55</v>
      </c>
      <c r="V349" s="230" t="s">
        <v>54</v>
      </c>
      <c r="W349" s="230" t="s">
        <v>55</v>
      </c>
      <c r="X349" s="230" t="s">
        <v>55</v>
      </c>
      <c r="Y349" s="232">
        <v>0.41</v>
      </c>
      <c r="Z349" s="232">
        <v>0.03</v>
      </c>
      <c r="AA349" s="232">
        <v>18.5</v>
      </c>
      <c r="AB349" s="232" t="s">
        <v>56</v>
      </c>
      <c r="AC349" s="232">
        <v>7</v>
      </c>
      <c r="AD349" s="232" t="s">
        <v>246</v>
      </c>
      <c r="AE349" s="230" t="s">
        <v>55</v>
      </c>
      <c r="AF349" s="230" t="s">
        <v>58</v>
      </c>
      <c r="AG349" s="230" t="s">
        <v>58</v>
      </c>
      <c r="AH349" s="230" t="s">
        <v>76</v>
      </c>
      <c r="AI349" s="230" t="s">
        <v>58</v>
      </c>
      <c r="AJ349" s="230" t="s">
        <v>77</v>
      </c>
      <c r="AK349" s="230" t="s">
        <v>76</v>
      </c>
      <c r="AL349" s="230">
        <v>40</v>
      </c>
      <c r="AN349" s="230">
        <v>63</v>
      </c>
      <c r="AO349" s="230">
        <v>8</v>
      </c>
      <c r="AP349" s="234" t="s">
        <v>244</v>
      </c>
      <c r="AQ349" s="3" t="s">
        <v>245</v>
      </c>
    </row>
    <row r="350" spans="1:43" x14ac:dyDescent="0.25">
      <c r="A350" s="230" t="s">
        <v>904</v>
      </c>
      <c r="B350" s="232" t="s">
        <v>42</v>
      </c>
      <c r="C350" s="232" t="s">
        <v>69</v>
      </c>
      <c r="D350" s="232" t="s">
        <v>178</v>
      </c>
      <c r="E350" s="232" t="s">
        <v>247</v>
      </c>
      <c r="F350" s="233" t="s">
        <v>248</v>
      </c>
      <c r="G350" s="232" t="s">
        <v>73</v>
      </c>
      <c r="H350" s="232" t="s">
        <v>86</v>
      </c>
      <c r="I350" s="232" t="s">
        <v>49</v>
      </c>
      <c r="J350" s="230" t="s">
        <v>55</v>
      </c>
      <c r="K350" s="230" t="s">
        <v>249</v>
      </c>
      <c r="L350" s="230">
        <v>15.5</v>
      </c>
      <c r="N350" s="232" t="s">
        <v>52</v>
      </c>
      <c r="O350" s="230">
        <v>4.3</v>
      </c>
      <c r="P350" s="230" t="s">
        <v>55</v>
      </c>
      <c r="Q350" s="232" t="s">
        <v>53</v>
      </c>
      <c r="R350" s="232">
        <f>O350</f>
        <v>4.3</v>
      </c>
      <c r="S350" s="232" t="str">
        <f>P350</f>
        <v>NA</v>
      </c>
      <c r="T350" s="230">
        <v>1.7</v>
      </c>
      <c r="U350" s="230" t="s">
        <v>55</v>
      </c>
      <c r="V350" s="230" t="s">
        <v>250</v>
      </c>
      <c r="W350" s="232">
        <f>T350*(1/0.168)</f>
        <v>10.119047619047617</v>
      </c>
      <c r="X350" s="232" t="s">
        <v>55</v>
      </c>
      <c r="Y350" s="232">
        <f>W350/R350</f>
        <v>2.3532668881506087</v>
      </c>
      <c r="Z350" s="232" t="s">
        <v>55</v>
      </c>
      <c r="AA350" s="232">
        <v>30</v>
      </c>
      <c r="AB350" s="232" t="s">
        <v>56</v>
      </c>
      <c r="AC350" s="232" t="s">
        <v>55</v>
      </c>
      <c r="AD350" s="232" t="s">
        <v>251</v>
      </c>
      <c r="AE350" s="230" t="s">
        <v>75</v>
      </c>
      <c r="AF350" s="232" t="s">
        <v>58</v>
      </c>
      <c r="AG350" s="232" t="s">
        <v>77</v>
      </c>
      <c r="AH350" s="232" t="s">
        <v>209</v>
      </c>
      <c r="AI350" s="230" t="s">
        <v>58</v>
      </c>
      <c r="AJ350" s="230" t="s">
        <v>77</v>
      </c>
      <c r="AK350" s="232" t="s">
        <v>209</v>
      </c>
      <c r="AL350" s="232" t="s">
        <v>55</v>
      </c>
      <c r="AN350" s="230">
        <v>33</v>
      </c>
      <c r="AO350" s="230">
        <v>-117</v>
      </c>
      <c r="AP350" s="230" t="s">
        <v>252</v>
      </c>
      <c r="AQ350" s="3" t="s">
        <v>253</v>
      </c>
    </row>
    <row r="351" spans="1:43" x14ac:dyDescent="0.25">
      <c r="A351" s="230" t="s">
        <v>904</v>
      </c>
      <c r="B351" s="232" t="s">
        <v>42</v>
      </c>
      <c r="C351" s="232" t="s">
        <v>69</v>
      </c>
      <c r="D351" s="232" t="s">
        <v>178</v>
      </c>
      <c r="E351" s="232" t="s">
        <v>247</v>
      </c>
      <c r="F351" s="233" t="s">
        <v>248</v>
      </c>
      <c r="G351" s="232" t="s">
        <v>73</v>
      </c>
      <c r="H351" s="232" t="s">
        <v>86</v>
      </c>
      <c r="I351" s="232" t="s">
        <v>49</v>
      </c>
      <c r="J351" s="230" t="s">
        <v>55</v>
      </c>
      <c r="K351" s="230" t="s">
        <v>249</v>
      </c>
      <c r="L351" s="230">
        <v>15.5</v>
      </c>
      <c r="N351" s="232" t="s">
        <v>52</v>
      </c>
      <c r="O351" s="230">
        <v>14.5</v>
      </c>
      <c r="P351" s="230" t="s">
        <v>55</v>
      </c>
      <c r="Q351" s="232" t="s">
        <v>53</v>
      </c>
      <c r="R351" s="232">
        <f>O351</f>
        <v>14.5</v>
      </c>
      <c r="S351" s="232" t="str">
        <f>P351</f>
        <v>NA</v>
      </c>
      <c r="T351" s="230">
        <v>2.7</v>
      </c>
      <c r="U351" s="230" t="s">
        <v>55</v>
      </c>
      <c r="V351" s="230" t="s">
        <v>250</v>
      </c>
      <c r="W351" s="232">
        <f>T351*(1/0.168)</f>
        <v>16.071428571428569</v>
      </c>
      <c r="X351" s="232" t="s">
        <v>55</v>
      </c>
      <c r="Y351" s="232">
        <f>W351/R351</f>
        <v>1.1083743842364531</v>
      </c>
      <c r="Z351" s="232" t="s">
        <v>55</v>
      </c>
      <c r="AA351" s="232">
        <v>30</v>
      </c>
      <c r="AB351" s="232" t="s">
        <v>56</v>
      </c>
      <c r="AC351" s="232" t="s">
        <v>55</v>
      </c>
      <c r="AD351" s="232" t="s">
        <v>251</v>
      </c>
      <c r="AE351" s="230" t="s">
        <v>75</v>
      </c>
      <c r="AF351" s="232" t="s">
        <v>58</v>
      </c>
      <c r="AG351" s="232" t="s">
        <v>77</v>
      </c>
      <c r="AH351" s="232" t="s">
        <v>209</v>
      </c>
      <c r="AI351" s="230" t="s">
        <v>58</v>
      </c>
      <c r="AJ351" s="230" t="s">
        <v>77</v>
      </c>
      <c r="AK351" s="232" t="s">
        <v>209</v>
      </c>
      <c r="AL351" s="232" t="s">
        <v>55</v>
      </c>
      <c r="AN351" s="230">
        <v>33</v>
      </c>
      <c r="AO351" s="230">
        <v>-117</v>
      </c>
      <c r="AP351" s="230" t="s">
        <v>252</v>
      </c>
      <c r="AQ351" s="3" t="s">
        <v>253</v>
      </c>
    </row>
    <row r="352" spans="1:43" x14ac:dyDescent="0.25">
      <c r="A352" s="230" t="s">
        <v>904</v>
      </c>
      <c r="B352" s="232" t="s">
        <v>42</v>
      </c>
      <c r="C352" s="232" t="s">
        <v>119</v>
      </c>
      <c r="D352" s="230" t="s">
        <v>120</v>
      </c>
      <c r="E352" s="232" t="s">
        <v>161</v>
      </c>
      <c r="F352" s="233" t="s">
        <v>254</v>
      </c>
      <c r="G352" s="232" t="s">
        <v>73</v>
      </c>
      <c r="H352" s="232" t="s">
        <v>228</v>
      </c>
      <c r="I352" s="232" t="s">
        <v>55</v>
      </c>
      <c r="J352" s="232" t="s">
        <v>55</v>
      </c>
      <c r="K352" s="232">
        <v>15</v>
      </c>
      <c r="L352" s="232">
        <f>K352</f>
        <v>15</v>
      </c>
      <c r="M352" s="232"/>
      <c r="N352" s="232" t="s">
        <v>52</v>
      </c>
      <c r="O352" s="232">
        <v>714</v>
      </c>
      <c r="P352" s="232" t="s">
        <v>55</v>
      </c>
      <c r="Q352" s="232" t="s">
        <v>53</v>
      </c>
      <c r="R352" s="232">
        <f>O352</f>
        <v>714</v>
      </c>
      <c r="S352" s="232" t="str">
        <f>P352</f>
        <v>NA</v>
      </c>
      <c r="T352" s="232">
        <v>4.4000000000000004</v>
      </c>
      <c r="U352" s="232" t="s">
        <v>55</v>
      </c>
      <c r="V352" s="230" t="s">
        <v>255</v>
      </c>
      <c r="W352" s="232">
        <f>T352*(1/0.255)</f>
        <v>17.254901960784313</v>
      </c>
      <c r="X352" s="232" t="s">
        <v>55</v>
      </c>
      <c r="Y352" s="232">
        <f>W352/R352</f>
        <v>2.4166529356840775E-2</v>
      </c>
      <c r="Z352" s="232" t="s">
        <v>55</v>
      </c>
      <c r="AA352" s="232">
        <v>1000</v>
      </c>
      <c r="AB352" s="232" t="s">
        <v>56</v>
      </c>
      <c r="AC352" s="232" t="s">
        <v>55</v>
      </c>
      <c r="AD352" s="232" t="s">
        <v>251</v>
      </c>
      <c r="AE352" s="232" t="s">
        <v>75</v>
      </c>
      <c r="AF352" s="232" t="s">
        <v>58</v>
      </c>
      <c r="AG352" s="232" t="s">
        <v>77</v>
      </c>
      <c r="AH352" s="232" t="s">
        <v>209</v>
      </c>
      <c r="AI352" s="232" t="s">
        <v>60</v>
      </c>
      <c r="AJ352" s="232" t="s">
        <v>256</v>
      </c>
      <c r="AK352" s="232" t="s">
        <v>174</v>
      </c>
      <c r="AL352" s="232">
        <v>100</v>
      </c>
      <c r="AM352" s="232"/>
      <c r="AN352" s="232">
        <v>54</v>
      </c>
      <c r="AO352" s="232">
        <v>-5</v>
      </c>
      <c r="AP352" s="234" t="s">
        <v>257</v>
      </c>
      <c r="AQ352" s="3" t="s">
        <v>906</v>
      </c>
    </row>
    <row r="353" spans="1:43" x14ac:dyDescent="0.25">
      <c r="A353" s="230" t="s">
        <v>904</v>
      </c>
      <c r="B353" s="232" t="s">
        <v>109</v>
      </c>
      <c r="C353" s="232" t="s">
        <v>110</v>
      </c>
      <c r="D353" s="232" t="s">
        <v>111</v>
      </c>
      <c r="E353" s="232" t="s">
        <v>112</v>
      </c>
      <c r="F353" s="233" t="s">
        <v>259</v>
      </c>
      <c r="G353" s="232" t="s">
        <v>108</v>
      </c>
      <c r="H353" s="232" t="s">
        <v>260</v>
      </c>
      <c r="I353" s="232" t="s">
        <v>49</v>
      </c>
      <c r="J353" s="232" t="s">
        <v>55</v>
      </c>
      <c r="K353" s="232">
        <v>23</v>
      </c>
      <c r="L353" s="232">
        <f>K353</f>
        <v>23</v>
      </c>
      <c r="M353" s="232"/>
      <c r="N353" s="232" t="s">
        <v>52</v>
      </c>
      <c r="O353" s="232">
        <v>20</v>
      </c>
      <c r="P353" s="232" t="s">
        <v>55</v>
      </c>
      <c r="Q353" s="232" t="s">
        <v>261</v>
      </c>
      <c r="R353" s="232">
        <f>(O353/14.0067)</f>
        <v>1.4278880821321225</v>
      </c>
      <c r="S353" s="232" t="s">
        <v>55</v>
      </c>
      <c r="T353" s="232">
        <v>590</v>
      </c>
      <c r="U353" s="232" t="s">
        <v>55</v>
      </c>
      <c r="V353" s="230" t="s">
        <v>232</v>
      </c>
      <c r="W353" s="232">
        <f>T353/14.0067</f>
        <v>42.122698422897614</v>
      </c>
      <c r="X353" s="232" t="s">
        <v>55</v>
      </c>
      <c r="Y353" s="232">
        <f>W353/R353</f>
        <v>29.5</v>
      </c>
      <c r="Z353" s="232" t="s">
        <v>55</v>
      </c>
      <c r="AA353" s="232">
        <v>357</v>
      </c>
      <c r="AB353" s="232" t="s">
        <v>56</v>
      </c>
      <c r="AC353" s="232">
        <v>5</v>
      </c>
      <c r="AD353" s="232" t="s">
        <v>154</v>
      </c>
      <c r="AE353" s="232" t="s">
        <v>262</v>
      </c>
      <c r="AF353" s="232" t="s">
        <v>60</v>
      </c>
      <c r="AG353" s="232" t="s">
        <v>173</v>
      </c>
      <c r="AH353" s="232" t="s">
        <v>174</v>
      </c>
      <c r="AI353" s="232" t="s">
        <v>60</v>
      </c>
      <c r="AJ353" s="232">
        <v>5.2647000000000004</v>
      </c>
      <c r="AK353" s="232" t="s">
        <v>61</v>
      </c>
      <c r="AL353" s="232">
        <f>(270+450)/2</f>
        <v>360</v>
      </c>
      <c r="AM353" s="232"/>
      <c r="AN353" s="232">
        <v>-32</v>
      </c>
      <c r="AO353" s="232">
        <v>115</v>
      </c>
      <c r="AP353" s="234" t="s">
        <v>263</v>
      </c>
      <c r="AQ353" s="3" t="s">
        <v>907</v>
      </c>
    </row>
    <row r="354" spans="1:43" x14ac:dyDescent="0.25">
      <c r="A354" s="230" t="s">
        <v>904</v>
      </c>
      <c r="B354" s="232" t="s">
        <v>80</v>
      </c>
      <c r="C354" s="232" t="s">
        <v>199</v>
      </c>
      <c r="D354" s="232" t="s">
        <v>200</v>
      </c>
      <c r="E354" s="232" t="s">
        <v>201</v>
      </c>
      <c r="F354" s="233" t="s">
        <v>202</v>
      </c>
      <c r="G354" s="232" t="s">
        <v>97</v>
      </c>
      <c r="H354" s="232" t="s">
        <v>216</v>
      </c>
      <c r="I354" s="232" t="s">
        <v>182</v>
      </c>
      <c r="J354" s="232" t="s">
        <v>182</v>
      </c>
      <c r="K354" s="232">
        <v>26</v>
      </c>
      <c r="L354" s="232">
        <f>K354</f>
        <v>26</v>
      </c>
      <c r="M354" s="232"/>
      <c r="N354" s="232" t="s">
        <v>52</v>
      </c>
      <c r="O354" s="232">
        <v>4.9000000000000004</v>
      </c>
      <c r="P354" s="232">
        <v>3.9</v>
      </c>
      <c r="Q354" s="234" t="s">
        <v>265</v>
      </c>
      <c r="R354" s="232">
        <f>O354</f>
        <v>4.9000000000000004</v>
      </c>
      <c r="S354" s="232">
        <f>P354/14.0067</f>
        <v>0.27843817601576387</v>
      </c>
      <c r="T354" s="232">
        <v>475</v>
      </c>
      <c r="U354" s="232">
        <v>132</v>
      </c>
      <c r="V354" s="230" t="s">
        <v>266</v>
      </c>
      <c r="W354" s="232">
        <f>(T354/1000)*60</f>
        <v>28.5</v>
      </c>
      <c r="X354" s="232">
        <f>((U354/14.0067)/1000)*60</f>
        <v>0.56544368052432048</v>
      </c>
      <c r="Y354" s="232">
        <f>W354/R354</f>
        <v>5.8163265306122449</v>
      </c>
      <c r="Z354" s="232" t="s">
        <v>55</v>
      </c>
      <c r="AA354" s="232">
        <v>2.14</v>
      </c>
      <c r="AB354" s="232" t="s">
        <v>56</v>
      </c>
      <c r="AC354" s="232" t="s">
        <v>55</v>
      </c>
      <c r="AD354" s="232" t="s">
        <v>267</v>
      </c>
      <c r="AE354" s="232" t="s">
        <v>172</v>
      </c>
      <c r="AF354" s="232" t="s">
        <v>58</v>
      </c>
      <c r="AG354" s="232" t="s">
        <v>77</v>
      </c>
      <c r="AH354" s="232" t="s">
        <v>209</v>
      </c>
      <c r="AI354" s="232" t="s">
        <v>58</v>
      </c>
      <c r="AJ354" s="232" t="s">
        <v>77</v>
      </c>
      <c r="AK354" s="232" t="s">
        <v>209</v>
      </c>
      <c r="AL354" s="232">
        <v>43</v>
      </c>
      <c r="AM354" s="232">
        <v>20</v>
      </c>
      <c r="AN354" s="232">
        <v>45</v>
      </c>
      <c r="AO354" s="232">
        <v>-64</v>
      </c>
      <c r="AP354" s="232" t="s">
        <v>268</v>
      </c>
      <c r="AQ354" s="9" t="s">
        <v>269</v>
      </c>
    </row>
    <row r="355" spans="1:43" x14ac:dyDescent="0.25">
      <c r="A355" s="230" t="s">
        <v>904</v>
      </c>
      <c r="B355" s="232" t="s">
        <v>42</v>
      </c>
      <c r="C355" s="232" t="s">
        <v>69</v>
      </c>
      <c r="D355" s="232" t="s">
        <v>178</v>
      </c>
      <c r="E355" s="232" t="s">
        <v>247</v>
      </c>
      <c r="F355" s="233" t="s">
        <v>248</v>
      </c>
      <c r="G355" s="232" t="s">
        <v>73</v>
      </c>
      <c r="H355" s="232" t="s">
        <v>181</v>
      </c>
      <c r="I355" s="232" t="s">
        <v>49</v>
      </c>
      <c r="J355" s="232" t="s">
        <v>55</v>
      </c>
      <c r="K355" s="232">
        <v>16</v>
      </c>
      <c r="L355" s="232">
        <f>K355</f>
        <v>16</v>
      </c>
      <c r="M355" s="232"/>
      <c r="N355" s="232" t="s">
        <v>52</v>
      </c>
      <c r="O355" s="232">
        <v>8.6999999999999993</v>
      </c>
      <c r="P355" s="232">
        <v>1.6</v>
      </c>
      <c r="Q355" s="234" t="s">
        <v>265</v>
      </c>
      <c r="R355" s="232">
        <f>O355</f>
        <v>8.6999999999999993</v>
      </c>
      <c r="S355" s="232">
        <f>P355/14.0067</f>
        <v>0.1142310465705698</v>
      </c>
      <c r="T355" s="232">
        <v>373</v>
      </c>
      <c r="U355" s="232">
        <v>27</v>
      </c>
      <c r="V355" s="230" t="s">
        <v>266</v>
      </c>
      <c r="W355" s="232">
        <f>(T355/1000)*60</f>
        <v>22.38</v>
      </c>
      <c r="X355" s="232">
        <f>((U355/14.0067)/1000)*60</f>
        <v>0.11565893465270191</v>
      </c>
      <c r="Y355" s="232">
        <f>W355/R355</f>
        <v>2.5724137931034483</v>
      </c>
      <c r="Z355" s="232" t="s">
        <v>55</v>
      </c>
      <c r="AA355" s="232">
        <v>2.14</v>
      </c>
      <c r="AB355" s="232" t="s">
        <v>56</v>
      </c>
      <c r="AC355" s="232" t="s">
        <v>55</v>
      </c>
      <c r="AD355" s="232" t="s">
        <v>267</v>
      </c>
      <c r="AE355" s="232" t="s">
        <v>172</v>
      </c>
      <c r="AF355" s="232" t="s">
        <v>58</v>
      </c>
      <c r="AG355" s="232" t="s">
        <v>77</v>
      </c>
      <c r="AH355" s="232" t="s">
        <v>209</v>
      </c>
      <c r="AI355" s="232" t="s">
        <v>58</v>
      </c>
      <c r="AJ355" s="232" t="s">
        <v>77</v>
      </c>
      <c r="AK355" s="232" t="s">
        <v>209</v>
      </c>
      <c r="AL355" s="232">
        <v>43</v>
      </c>
      <c r="AM355" s="232">
        <v>20</v>
      </c>
      <c r="AN355" s="232">
        <v>39</v>
      </c>
      <c r="AO355" s="232">
        <v>-64</v>
      </c>
      <c r="AP355" s="232" t="s">
        <v>268</v>
      </c>
      <c r="AQ355" s="9" t="s">
        <v>269</v>
      </c>
    </row>
    <row r="356" spans="1:43" x14ac:dyDescent="0.25">
      <c r="A356" s="230" t="s">
        <v>904</v>
      </c>
      <c r="B356" s="232" t="s">
        <v>42</v>
      </c>
      <c r="C356" s="232" t="s">
        <v>69</v>
      </c>
      <c r="D356" s="232" t="s">
        <v>178</v>
      </c>
      <c r="E356" s="232" t="s">
        <v>247</v>
      </c>
      <c r="F356" s="233" t="s">
        <v>248</v>
      </c>
      <c r="G356" s="232" t="s">
        <v>73</v>
      </c>
      <c r="H356" s="232" t="s">
        <v>181</v>
      </c>
      <c r="I356" s="232" t="s">
        <v>49</v>
      </c>
      <c r="J356" s="232" t="s">
        <v>55</v>
      </c>
      <c r="K356" s="232">
        <v>16</v>
      </c>
      <c r="L356" s="232">
        <f>K356</f>
        <v>16</v>
      </c>
      <c r="M356" s="232"/>
      <c r="N356" s="232" t="s">
        <v>52</v>
      </c>
      <c r="O356" s="232">
        <v>13.1</v>
      </c>
      <c r="P356" s="232">
        <v>1.6</v>
      </c>
      <c r="Q356" s="234" t="s">
        <v>265</v>
      </c>
      <c r="R356" s="232">
        <f>O356</f>
        <v>13.1</v>
      </c>
      <c r="S356" s="232">
        <f>P356/14.0067</f>
        <v>0.1142310465705698</v>
      </c>
      <c r="T356" s="232">
        <v>508</v>
      </c>
      <c r="U356" s="232">
        <v>28</v>
      </c>
      <c r="V356" s="230" t="s">
        <v>266</v>
      </c>
      <c r="W356" s="232">
        <f>(T356/1000)*60</f>
        <v>30.48</v>
      </c>
      <c r="X356" s="232">
        <f>((U356/14.0067)/1000)*60</f>
        <v>0.11994259889909829</v>
      </c>
      <c r="Y356" s="232">
        <f>W356/R356</f>
        <v>2.3267175572519085</v>
      </c>
      <c r="Z356" s="232" t="s">
        <v>55</v>
      </c>
      <c r="AA356" s="232">
        <v>2.14</v>
      </c>
      <c r="AB356" s="232" t="s">
        <v>56</v>
      </c>
      <c r="AC356" s="232" t="s">
        <v>55</v>
      </c>
      <c r="AD356" s="232" t="s">
        <v>267</v>
      </c>
      <c r="AE356" s="232" t="s">
        <v>172</v>
      </c>
      <c r="AF356" s="232" t="s">
        <v>58</v>
      </c>
      <c r="AG356" s="232" t="s">
        <v>77</v>
      </c>
      <c r="AH356" s="232" t="s">
        <v>209</v>
      </c>
      <c r="AI356" s="232" t="s">
        <v>58</v>
      </c>
      <c r="AJ356" s="232" t="s">
        <v>77</v>
      </c>
      <c r="AK356" s="232" t="s">
        <v>209</v>
      </c>
      <c r="AL356" s="232">
        <v>43</v>
      </c>
      <c r="AM356" s="232">
        <v>20</v>
      </c>
      <c r="AN356" s="232">
        <v>39</v>
      </c>
      <c r="AO356" s="232">
        <v>-64</v>
      </c>
      <c r="AP356" s="232" t="s">
        <v>268</v>
      </c>
      <c r="AQ356" s="9" t="s">
        <v>269</v>
      </c>
    </row>
    <row r="357" spans="1:43" x14ac:dyDescent="0.25">
      <c r="A357" s="230" t="s">
        <v>904</v>
      </c>
      <c r="B357" s="232" t="s">
        <v>42</v>
      </c>
      <c r="C357" s="232" t="s">
        <v>119</v>
      </c>
      <c r="D357" s="232" t="s">
        <v>225</v>
      </c>
      <c r="E357" s="232" t="s">
        <v>226</v>
      </c>
      <c r="F357" s="233" t="s">
        <v>270</v>
      </c>
      <c r="G357" s="232" t="s">
        <v>73</v>
      </c>
      <c r="H357" s="232" t="s">
        <v>216</v>
      </c>
      <c r="I357" s="232" t="s">
        <v>182</v>
      </c>
      <c r="J357" s="232" t="s">
        <v>182</v>
      </c>
      <c r="K357" s="232">
        <v>23</v>
      </c>
      <c r="L357" s="232">
        <f>K357</f>
        <v>23</v>
      </c>
      <c r="M357" s="232"/>
      <c r="N357" s="232" t="s">
        <v>52</v>
      </c>
      <c r="O357" s="232">
        <v>50.04</v>
      </c>
      <c r="P357" s="232">
        <v>5.51</v>
      </c>
      <c r="Q357" s="232" t="s">
        <v>53</v>
      </c>
      <c r="R357" s="232">
        <f>O357</f>
        <v>50.04</v>
      </c>
      <c r="S357" s="232">
        <f>P357</f>
        <v>5.51</v>
      </c>
      <c r="T357" s="232">
        <v>13.52</v>
      </c>
      <c r="U357" s="232">
        <v>0.56999999999999995</v>
      </c>
      <c r="V357" s="230" t="s">
        <v>54</v>
      </c>
      <c r="W357" s="232">
        <f>T357</f>
        <v>13.52</v>
      </c>
      <c r="X357" s="232">
        <f>U357</f>
        <v>0.56999999999999995</v>
      </c>
      <c r="Y357" s="232">
        <f>W357/R357</f>
        <v>0.27018385291766589</v>
      </c>
      <c r="Z357" s="232" t="s">
        <v>55</v>
      </c>
      <c r="AA357" s="232">
        <v>150</v>
      </c>
      <c r="AB357" s="232" t="s">
        <v>56</v>
      </c>
      <c r="AC357" s="232">
        <v>6</v>
      </c>
      <c r="AD357" s="232" t="s">
        <v>154</v>
      </c>
      <c r="AE357" s="232" t="s">
        <v>172</v>
      </c>
      <c r="AF357" s="232" t="s">
        <v>58</v>
      </c>
      <c r="AG357" s="232" t="s">
        <v>271</v>
      </c>
      <c r="AH357" s="230" t="s">
        <v>208</v>
      </c>
      <c r="AI357" s="232" t="s">
        <v>60</v>
      </c>
      <c r="AJ357" s="232">
        <v>30</v>
      </c>
      <c r="AK357" s="232" t="s">
        <v>61</v>
      </c>
      <c r="AL357" s="232">
        <v>50</v>
      </c>
      <c r="AM357" s="232"/>
      <c r="AN357" s="232">
        <v>22</v>
      </c>
      <c r="AO357" s="232">
        <v>114</v>
      </c>
      <c r="AP357" s="234" t="s">
        <v>272</v>
      </c>
      <c r="AQ357" s="3" t="s">
        <v>273</v>
      </c>
    </row>
    <row r="358" spans="1:43" x14ac:dyDescent="0.25">
      <c r="A358" s="230" t="s">
        <v>904</v>
      </c>
      <c r="B358" s="232" t="s">
        <v>42</v>
      </c>
      <c r="C358" s="232" t="s">
        <v>119</v>
      </c>
      <c r="D358" s="232" t="s">
        <v>225</v>
      </c>
      <c r="E358" s="232" t="s">
        <v>226</v>
      </c>
      <c r="F358" s="233" t="s">
        <v>270</v>
      </c>
      <c r="G358" s="232" t="s">
        <v>73</v>
      </c>
      <c r="H358" s="232" t="s">
        <v>216</v>
      </c>
      <c r="I358" s="232" t="s">
        <v>182</v>
      </c>
      <c r="J358" s="232" t="s">
        <v>182</v>
      </c>
      <c r="K358" s="232">
        <v>23</v>
      </c>
      <c r="L358" s="232">
        <f>K358</f>
        <v>23</v>
      </c>
      <c r="M358" s="232"/>
      <c r="N358" s="232" t="s">
        <v>52</v>
      </c>
      <c r="O358" s="232">
        <v>113.18</v>
      </c>
      <c r="P358" s="232">
        <v>10.06</v>
      </c>
      <c r="Q358" s="232" t="s">
        <v>53</v>
      </c>
      <c r="R358" s="232">
        <f>O358</f>
        <v>113.18</v>
      </c>
      <c r="S358" s="232">
        <f>P358</f>
        <v>10.06</v>
      </c>
      <c r="T358" s="232">
        <v>69.8</v>
      </c>
      <c r="U358" s="232">
        <v>3.45</v>
      </c>
      <c r="V358" s="230" t="s">
        <v>54</v>
      </c>
      <c r="W358" s="232">
        <f>T358</f>
        <v>69.8</v>
      </c>
      <c r="X358" s="232">
        <f>U358</f>
        <v>3.45</v>
      </c>
      <c r="Y358" s="232">
        <f>W358/R358</f>
        <v>0.61671673440537189</v>
      </c>
      <c r="Z358" s="232" t="s">
        <v>55</v>
      </c>
      <c r="AA358" s="232">
        <v>150</v>
      </c>
      <c r="AB358" s="232" t="s">
        <v>56</v>
      </c>
      <c r="AC358" s="232">
        <v>6</v>
      </c>
      <c r="AD358" s="232" t="s">
        <v>154</v>
      </c>
      <c r="AE358" s="232" t="s">
        <v>172</v>
      </c>
      <c r="AF358" s="232" t="s">
        <v>58</v>
      </c>
      <c r="AG358" s="232" t="s">
        <v>271</v>
      </c>
      <c r="AH358" s="230" t="s">
        <v>208</v>
      </c>
      <c r="AI358" s="232" t="s">
        <v>60</v>
      </c>
      <c r="AJ358" s="232">
        <v>30</v>
      </c>
      <c r="AK358" s="232" t="s">
        <v>61</v>
      </c>
      <c r="AL358" s="232">
        <v>50</v>
      </c>
      <c r="AM358" s="232"/>
      <c r="AN358" s="232">
        <v>22</v>
      </c>
      <c r="AO358" s="232">
        <v>114</v>
      </c>
      <c r="AP358" s="234" t="s">
        <v>272</v>
      </c>
      <c r="AQ358" s="3" t="s">
        <v>273</v>
      </c>
    </row>
    <row r="359" spans="1:43" x14ac:dyDescent="0.25">
      <c r="A359" s="230" t="s">
        <v>904</v>
      </c>
      <c r="B359" s="232" t="s">
        <v>109</v>
      </c>
      <c r="C359" s="232" t="s">
        <v>274</v>
      </c>
      <c r="D359" s="232" t="s">
        <v>275</v>
      </c>
      <c r="E359" s="232" t="s">
        <v>276</v>
      </c>
      <c r="F359" s="233" t="s">
        <v>277</v>
      </c>
      <c r="G359" s="232" t="s">
        <v>97</v>
      </c>
      <c r="H359" s="232" t="s">
        <v>228</v>
      </c>
      <c r="I359" s="232" t="s">
        <v>182</v>
      </c>
      <c r="J359" s="232" t="s">
        <v>182</v>
      </c>
      <c r="K359" s="232">
        <v>6</v>
      </c>
      <c r="L359" s="232">
        <f>K359</f>
        <v>6</v>
      </c>
      <c r="M359" s="232"/>
      <c r="N359" s="232" t="s">
        <v>52</v>
      </c>
      <c r="O359" s="232">
        <v>1.93</v>
      </c>
      <c r="P359" s="232">
        <v>0.5</v>
      </c>
      <c r="Q359" s="232" t="s">
        <v>53</v>
      </c>
      <c r="R359" s="232">
        <f>O359</f>
        <v>1.93</v>
      </c>
      <c r="S359" s="232">
        <f>P359</f>
        <v>0.5</v>
      </c>
      <c r="T359" s="232">
        <v>2.8</v>
      </c>
      <c r="U359" s="232">
        <v>0.23</v>
      </c>
      <c r="V359" s="230" t="s">
        <v>54</v>
      </c>
      <c r="W359" s="232">
        <f>T359</f>
        <v>2.8</v>
      </c>
      <c r="X359" s="232">
        <f>U359</f>
        <v>0.23</v>
      </c>
      <c r="Y359" s="232">
        <f>W359/R359</f>
        <v>1.4507772020725389</v>
      </c>
      <c r="Z359" s="232" t="s">
        <v>55</v>
      </c>
      <c r="AA359" s="232">
        <v>10</v>
      </c>
      <c r="AB359" s="232" t="s">
        <v>56</v>
      </c>
      <c r="AC359" s="232">
        <v>3</v>
      </c>
      <c r="AD359" s="232" t="s">
        <v>154</v>
      </c>
      <c r="AE359" s="232" t="s">
        <v>75</v>
      </c>
      <c r="AF359" s="232" t="s">
        <v>58</v>
      </c>
      <c r="AG359" s="232" t="s">
        <v>77</v>
      </c>
      <c r="AH359" s="232" t="s">
        <v>209</v>
      </c>
      <c r="AI359" s="232" t="s">
        <v>58</v>
      </c>
      <c r="AJ359" s="232">
        <v>0</v>
      </c>
      <c r="AK359" s="230" t="s">
        <v>90</v>
      </c>
      <c r="AL359" s="232">
        <v>56</v>
      </c>
      <c r="AM359" s="232"/>
      <c r="AN359" s="232">
        <v>41</v>
      </c>
      <c r="AO359" s="232">
        <v>-71</v>
      </c>
      <c r="AP359" s="232" t="s">
        <v>278</v>
      </c>
      <c r="AQ359" s="3" t="s">
        <v>279</v>
      </c>
    </row>
    <row r="360" spans="1:43" x14ac:dyDescent="0.25">
      <c r="A360" s="230" t="s">
        <v>904</v>
      </c>
      <c r="B360" s="232" t="s">
        <v>109</v>
      </c>
      <c r="C360" s="232" t="s">
        <v>274</v>
      </c>
      <c r="D360" s="232" t="s">
        <v>275</v>
      </c>
      <c r="E360" s="232" t="s">
        <v>276</v>
      </c>
      <c r="F360" s="233" t="s">
        <v>277</v>
      </c>
      <c r="G360" s="232" t="s">
        <v>97</v>
      </c>
      <c r="H360" s="232" t="s">
        <v>228</v>
      </c>
      <c r="I360" s="232" t="s">
        <v>182</v>
      </c>
      <c r="J360" s="232" t="s">
        <v>182</v>
      </c>
      <c r="K360" s="232">
        <v>30</v>
      </c>
      <c r="L360" s="232">
        <f>K360</f>
        <v>30</v>
      </c>
      <c r="M360" s="232"/>
      <c r="N360" s="232" t="s">
        <v>52</v>
      </c>
      <c r="O360" s="232">
        <v>1.18</v>
      </c>
      <c r="P360" s="232">
        <v>0.2</v>
      </c>
      <c r="Q360" s="232" t="s">
        <v>53</v>
      </c>
      <c r="R360" s="232">
        <f>O360</f>
        <v>1.18</v>
      </c>
      <c r="S360" s="232">
        <f>P360</f>
        <v>0.2</v>
      </c>
      <c r="T360" s="232">
        <v>4.87</v>
      </c>
      <c r="U360" s="232">
        <v>0.24</v>
      </c>
      <c r="V360" s="230" t="s">
        <v>54</v>
      </c>
      <c r="W360" s="232">
        <f>T360</f>
        <v>4.87</v>
      </c>
      <c r="X360" s="232">
        <f>U360</f>
        <v>0.24</v>
      </c>
      <c r="Y360" s="232">
        <f>W360/R360</f>
        <v>4.1271186440677967</v>
      </c>
      <c r="Z360" s="232" t="s">
        <v>55</v>
      </c>
      <c r="AA360" s="232">
        <v>10</v>
      </c>
      <c r="AB360" s="232" t="s">
        <v>56</v>
      </c>
      <c r="AC360" s="232">
        <v>3</v>
      </c>
      <c r="AD360" s="232" t="s">
        <v>154</v>
      </c>
      <c r="AE360" s="232" t="s">
        <v>75</v>
      </c>
      <c r="AF360" s="232" t="s">
        <v>58</v>
      </c>
      <c r="AG360" s="232" t="s">
        <v>77</v>
      </c>
      <c r="AH360" s="232" t="s">
        <v>209</v>
      </c>
      <c r="AI360" s="232" t="s">
        <v>58</v>
      </c>
      <c r="AJ360" s="232">
        <v>0</v>
      </c>
      <c r="AK360" s="230" t="s">
        <v>90</v>
      </c>
      <c r="AL360" s="232">
        <v>56</v>
      </c>
      <c r="AM360" s="232"/>
      <c r="AN360" s="232">
        <v>41</v>
      </c>
      <c r="AO360" s="232">
        <v>-71</v>
      </c>
      <c r="AP360" s="232" t="s">
        <v>278</v>
      </c>
      <c r="AQ360" s="3" t="s">
        <v>279</v>
      </c>
    </row>
    <row r="361" spans="1:43" x14ac:dyDescent="0.25">
      <c r="A361" s="230" t="s">
        <v>904</v>
      </c>
      <c r="B361" s="232" t="s">
        <v>109</v>
      </c>
      <c r="C361" s="232" t="s">
        <v>274</v>
      </c>
      <c r="D361" s="232" t="s">
        <v>275</v>
      </c>
      <c r="E361" s="232" t="s">
        <v>276</v>
      </c>
      <c r="F361" s="233" t="s">
        <v>277</v>
      </c>
      <c r="G361" s="232" t="s">
        <v>97</v>
      </c>
      <c r="H361" s="232" t="s">
        <v>228</v>
      </c>
      <c r="I361" s="232" t="s">
        <v>182</v>
      </c>
      <c r="J361" s="232" t="s">
        <v>182</v>
      </c>
      <c r="K361" s="232">
        <v>12</v>
      </c>
      <c r="L361" s="232">
        <f>K361</f>
        <v>12</v>
      </c>
      <c r="M361" s="232"/>
      <c r="N361" s="232" t="s">
        <v>52</v>
      </c>
      <c r="O361" s="232">
        <v>3.79</v>
      </c>
      <c r="P361" s="232">
        <v>0.33</v>
      </c>
      <c r="Q361" s="232" t="s">
        <v>53</v>
      </c>
      <c r="R361" s="232">
        <f>O361</f>
        <v>3.79</v>
      </c>
      <c r="S361" s="232">
        <f>P361</f>
        <v>0.33</v>
      </c>
      <c r="T361" s="232">
        <v>5.96</v>
      </c>
      <c r="U361" s="232">
        <v>0.22</v>
      </c>
      <c r="V361" s="230" t="s">
        <v>54</v>
      </c>
      <c r="W361" s="232">
        <f>T361</f>
        <v>5.96</v>
      </c>
      <c r="X361" s="232">
        <f>U361</f>
        <v>0.22</v>
      </c>
      <c r="Y361" s="232">
        <f>W361/R361</f>
        <v>1.5725593667546174</v>
      </c>
      <c r="Z361" s="232" t="s">
        <v>55</v>
      </c>
      <c r="AA361" s="232">
        <v>10</v>
      </c>
      <c r="AB361" s="232" t="s">
        <v>56</v>
      </c>
      <c r="AC361" s="232">
        <v>3</v>
      </c>
      <c r="AD361" s="232" t="s">
        <v>154</v>
      </c>
      <c r="AE361" s="232" t="s">
        <v>75</v>
      </c>
      <c r="AF361" s="232" t="s">
        <v>58</v>
      </c>
      <c r="AG361" s="232" t="s">
        <v>77</v>
      </c>
      <c r="AH361" s="232" t="s">
        <v>209</v>
      </c>
      <c r="AI361" s="232" t="s">
        <v>58</v>
      </c>
      <c r="AJ361" s="232">
        <v>0</v>
      </c>
      <c r="AK361" s="230" t="s">
        <v>90</v>
      </c>
      <c r="AL361" s="232">
        <v>56</v>
      </c>
      <c r="AM361" s="232"/>
      <c r="AN361" s="232">
        <v>41</v>
      </c>
      <c r="AO361" s="232">
        <v>-71</v>
      </c>
      <c r="AP361" s="232" t="s">
        <v>278</v>
      </c>
      <c r="AQ361" s="3" t="s">
        <v>279</v>
      </c>
    </row>
    <row r="362" spans="1:43" x14ac:dyDescent="0.25">
      <c r="A362" s="230" t="s">
        <v>904</v>
      </c>
      <c r="B362" s="232" t="s">
        <v>109</v>
      </c>
      <c r="C362" s="232" t="s">
        <v>274</v>
      </c>
      <c r="D362" s="232" t="s">
        <v>275</v>
      </c>
      <c r="E362" s="232" t="s">
        <v>276</v>
      </c>
      <c r="F362" s="233" t="s">
        <v>277</v>
      </c>
      <c r="G362" s="232" t="s">
        <v>97</v>
      </c>
      <c r="H362" s="232" t="s">
        <v>228</v>
      </c>
      <c r="I362" s="232" t="s">
        <v>182</v>
      </c>
      <c r="J362" s="232" t="s">
        <v>182</v>
      </c>
      <c r="K362" s="232">
        <v>24</v>
      </c>
      <c r="L362" s="232">
        <f>K362</f>
        <v>24</v>
      </c>
      <c r="M362" s="232"/>
      <c r="N362" s="232" t="s">
        <v>52</v>
      </c>
      <c r="O362" s="232">
        <v>7.65</v>
      </c>
      <c r="P362" s="232">
        <v>0.55000000000000004</v>
      </c>
      <c r="Q362" s="232" t="s">
        <v>53</v>
      </c>
      <c r="R362" s="232">
        <f>O362</f>
        <v>7.65</v>
      </c>
      <c r="S362" s="232">
        <f>P362</f>
        <v>0.55000000000000004</v>
      </c>
      <c r="T362" s="232">
        <v>9.58</v>
      </c>
      <c r="U362" s="232">
        <v>0.33</v>
      </c>
      <c r="V362" s="230" t="s">
        <v>54</v>
      </c>
      <c r="W362" s="232">
        <f>T362</f>
        <v>9.58</v>
      </c>
      <c r="X362" s="232">
        <f>U362</f>
        <v>0.33</v>
      </c>
      <c r="Y362" s="232">
        <f>W362/R362</f>
        <v>1.2522875816993464</v>
      </c>
      <c r="Z362" s="232" t="s">
        <v>55</v>
      </c>
      <c r="AA362" s="232">
        <v>10</v>
      </c>
      <c r="AB362" s="232" t="s">
        <v>56</v>
      </c>
      <c r="AC362" s="232">
        <v>3</v>
      </c>
      <c r="AD362" s="232" t="s">
        <v>154</v>
      </c>
      <c r="AE362" s="232" t="s">
        <v>75</v>
      </c>
      <c r="AF362" s="232" t="s">
        <v>58</v>
      </c>
      <c r="AG362" s="232" t="s">
        <v>77</v>
      </c>
      <c r="AH362" s="232" t="s">
        <v>209</v>
      </c>
      <c r="AI362" s="232" t="s">
        <v>58</v>
      </c>
      <c r="AJ362" s="232">
        <v>0</v>
      </c>
      <c r="AK362" s="230" t="s">
        <v>90</v>
      </c>
      <c r="AL362" s="232">
        <v>56</v>
      </c>
      <c r="AM362" s="232"/>
      <c r="AN362" s="232">
        <v>41</v>
      </c>
      <c r="AO362" s="232">
        <v>-71</v>
      </c>
      <c r="AP362" s="232" t="s">
        <v>278</v>
      </c>
      <c r="AQ362" s="3" t="s">
        <v>279</v>
      </c>
    </row>
    <row r="363" spans="1:43" x14ac:dyDescent="0.25">
      <c r="A363" s="230" t="s">
        <v>904</v>
      </c>
      <c r="B363" s="232" t="s">
        <v>109</v>
      </c>
      <c r="C363" s="232" t="s">
        <v>274</v>
      </c>
      <c r="D363" s="232" t="s">
        <v>275</v>
      </c>
      <c r="E363" s="232" t="s">
        <v>276</v>
      </c>
      <c r="F363" s="233" t="s">
        <v>277</v>
      </c>
      <c r="G363" s="232" t="s">
        <v>97</v>
      </c>
      <c r="H363" s="232" t="s">
        <v>228</v>
      </c>
      <c r="I363" s="232" t="s">
        <v>182</v>
      </c>
      <c r="J363" s="232" t="s">
        <v>182</v>
      </c>
      <c r="K363" s="232">
        <v>18</v>
      </c>
      <c r="L363" s="232">
        <f>K363</f>
        <v>18</v>
      </c>
      <c r="M363" s="232"/>
      <c r="N363" s="232" t="s">
        <v>52</v>
      </c>
      <c r="O363" s="232">
        <v>6.85</v>
      </c>
      <c r="P363" s="232">
        <v>0.25</v>
      </c>
      <c r="Q363" s="232" t="s">
        <v>53</v>
      </c>
      <c r="R363" s="232">
        <f>O363</f>
        <v>6.85</v>
      </c>
      <c r="S363" s="232">
        <f>P363</f>
        <v>0.25</v>
      </c>
      <c r="T363" s="232">
        <v>10.92</v>
      </c>
      <c r="U363" s="232">
        <v>0.33</v>
      </c>
      <c r="V363" s="230" t="s">
        <v>54</v>
      </c>
      <c r="W363" s="232">
        <f>T363</f>
        <v>10.92</v>
      </c>
      <c r="X363" s="232">
        <f>U363</f>
        <v>0.33</v>
      </c>
      <c r="Y363" s="232">
        <f>W363/R363</f>
        <v>1.594160583941606</v>
      </c>
      <c r="Z363" s="232" t="s">
        <v>55</v>
      </c>
      <c r="AA363" s="232">
        <v>10</v>
      </c>
      <c r="AB363" s="232" t="s">
        <v>56</v>
      </c>
      <c r="AC363" s="232">
        <v>3</v>
      </c>
      <c r="AD363" s="232" t="s">
        <v>154</v>
      </c>
      <c r="AE363" s="232" t="s">
        <v>75</v>
      </c>
      <c r="AF363" s="232" t="s">
        <v>58</v>
      </c>
      <c r="AG363" s="232" t="s">
        <v>77</v>
      </c>
      <c r="AH363" s="232" t="s">
        <v>209</v>
      </c>
      <c r="AI363" s="232" t="s">
        <v>58</v>
      </c>
      <c r="AJ363" s="232">
        <v>0</v>
      </c>
      <c r="AK363" s="230" t="s">
        <v>90</v>
      </c>
      <c r="AL363" s="232">
        <v>56</v>
      </c>
      <c r="AM363" s="232"/>
      <c r="AN363" s="232">
        <v>41</v>
      </c>
      <c r="AO363" s="232">
        <v>-71</v>
      </c>
      <c r="AP363" s="232" t="s">
        <v>278</v>
      </c>
      <c r="AQ363" s="3" t="s">
        <v>279</v>
      </c>
    </row>
    <row r="364" spans="1:43" x14ac:dyDescent="0.25">
      <c r="A364" s="230" t="s">
        <v>904</v>
      </c>
      <c r="B364" s="232" t="s">
        <v>42</v>
      </c>
      <c r="C364" s="232" t="s">
        <v>69</v>
      </c>
      <c r="D364" s="232" t="s">
        <v>178</v>
      </c>
      <c r="E364" s="232" t="s">
        <v>179</v>
      </c>
      <c r="F364" s="233" t="s">
        <v>231</v>
      </c>
      <c r="G364" s="232" t="s">
        <v>73</v>
      </c>
      <c r="H364" s="232" t="s">
        <v>86</v>
      </c>
      <c r="I364" s="232" t="s">
        <v>49</v>
      </c>
      <c r="J364" s="232" t="s">
        <v>203</v>
      </c>
      <c r="K364" s="232">
        <v>10</v>
      </c>
      <c r="L364" s="232">
        <f>K364</f>
        <v>10</v>
      </c>
      <c r="M364" s="232"/>
      <c r="N364" s="232" t="s">
        <v>52</v>
      </c>
      <c r="O364" s="232">
        <v>5.9</v>
      </c>
      <c r="P364" s="232" t="s">
        <v>55</v>
      </c>
      <c r="Q364" s="232" t="s">
        <v>53</v>
      </c>
      <c r="R364" s="232">
        <f>O364</f>
        <v>5.9</v>
      </c>
      <c r="S364" s="232" t="str">
        <f>P364</f>
        <v>NA</v>
      </c>
      <c r="T364" s="232">
        <v>7</v>
      </c>
      <c r="U364" s="232" t="s">
        <v>55</v>
      </c>
      <c r="V364" s="230" t="s">
        <v>54</v>
      </c>
      <c r="W364" s="232">
        <f>T364</f>
        <v>7</v>
      </c>
      <c r="X364" s="232" t="str">
        <f>U364</f>
        <v>NA</v>
      </c>
      <c r="Y364" s="232">
        <f>W364/R364</f>
        <v>1.1864406779661016</v>
      </c>
      <c r="Z364" s="232" t="s">
        <v>55</v>
      </c>
      <c r="AA364" s="232" t="s">
        <v>55</v>
      </c>
      <c r="AB364" s="232" t="s">
        <v>280</v>
      </c>
      <c r="AC364" s="232" t="s">
        <v>55</v>
      </c>
      <c r="AD364" s="232" t="s">
        <v>280</v>
      </c>
      <c r="AE364" s="232" t="s">
        <v>75</v>
      </c>
      <c r="AF364" s="232" t="s">
        <v>58</v>
      </c>
      <c r="AG364" s="232" t="s">
        <v>77</v>
      </c>
      <c r="AH364" s="232" t="s">
        <v>209</v>
      </c>
      <c r="AI364" s="232" t="s">
        <v>58</v>
      </c>
      <c r="AJ364" s="232" t="s">
        <v>77</v>
      </c>
      <c r="AK364" s="232" t="s">
        <v>209</v>
      </c>
      <c r="AL364" s="232">
        <v>39</v>
      </c>
      <c r="AM364" s="232" t="s">
        <v>281</v>
      </c>
      <c r="AN364" s="232">
        <v>45</v>
      </c>
      <c r="AO364" s="232">
        <v>-63</v>
      </c>
      <c r="AP364" s="232" t="s">
        <v>282</v>
      </c>
      <c r="AQ364" s="3" t="s">
        <v>283</v>
      </c>
    </row>
    <row r="365" spans="1:43" x14ac:dyDescent="0.25">
      <c r="A365" s="230" t="s">
        <v>904</v>
      </c>
      <c r="B365" s="232" t="s">
        <v>42</v>
      </c>
      <c r="C365" s="232" t="s">
        <v>69</v>
      </c>
      <c r="D365" s="232" t="s">
        <v>178</v>
      </c>
      <c r="E365" s="232" t="s">
        <v>179</v>
      </c>
      <c r="F365" s="233" t="s">
        <v>231</v>
      </c>
      <c r="G365" s="232" t="s">
        <v>73</v>
      </c>
      <c r="H365" s="232" t="s">
        <v>86</v>
      </c>
      <c r="I365" s="232" t="s">
        <v>49</v>
      </c>
      <c r="J365" s="232" t="s">
        <v>203</v>
      </c>
      <c r="K365" s="232">
        <v>15</v>
      </c>
      <c r="L365" s="232">
        <f>K365</f>
        <v>15</v>
      </c>
      <c r="M365" s="232"/>
      <c r="N365" s="232" t="s">
        <v>52</v>
      </c>
      <c r="O365" s="232">
        <v>4.0999999999999996</v>
      </c>
      <c r="P365" s="232" t="s">
        <v>55</v>
      </c>
      <c r="Q365" s="232" t="s">
        <v>53</v>
      </c>
      <c r="R365" s="232">
        <f>O365</f>
        <v>4.0999999999999996</v>
      </c>
      <c r="S365" s="232" t="str">
        <f>P365</f>
        <v>NA</v>
      </c>
      <c r="T365" s="232">
        <v>9.6</v>
      </c>
      <c r="U365" s="232" t="s">
        <v>55</v>
      </c>
      <c r="V365" s="230" t="s">
        <v>54</v>
      </c>
      <c r="W365" s="232">
        <f>T365</f>
        <v>9.6</v>
      </c>
      <c r="X365" s="232" t="str">
        <f>U365</f>
        <v>NA</v>
      </c>
      <c r="Y365" s="232">
        <f>W365/R365</f>
        <v>2.3414634146341466</v>
      </c>
      <c r="Z365" s="232" t="s">
        <v>55</v>
      </c>
      <c r="AA365" s="232" t="s">
        <v>55</v>
      </c>
      <c r="AB365" s="232" t="s">
        <v>280</v>
      </c>
      <c r="AC365" s="232" t="s">
        <v>55</v>
      </c>
      <c r="AD365" s="232" t="s">
        <v>280</v>
      </c>
      <c r="AE365" s="232" t="s">
        <v>75</v>
      </c>
      <c r="AF365" s="232" t="s">
        <v>58</v>
      </c>
      <c r="AG365" s="232" t="s">
        <v>77</v>
      </c>
      <c r="AH365" s="232" t="s">
        <v>209</v>
      </c>
      <c r="AI365" s="232" t="s">
        <v>58</v>
      </c>
      <c r="AJ365" s="232" t="s">
        <v>77</v>
      </c>
      <c r="AK365" s="232" t="s">
        <v>209</v>
      </c>
      <c r="AL365" s="232">
        <v>39</v>
      </c>
      <c r="AM365" s="232" t="s">
        <v>281</v>
      </c>
      <c r="AN365" s="232">
        <v>45</v>
      </c>
      <c r="AO365" s="232">
        <v>-63</v>
      </c>
      <c r="AP365" s="232" t="s">
        <v>282</v>
      </c>
      <c r="AQ365" s="3" t="s">
        <v>283</v>
      </c>
    </row>
    <row r="366" spans="1:43" x14ac:dyDescent="0.25">
      <c r="A366" s="230" t="s">
        <v>904</v>
      </c>
      <c r="B366" s="232" t="s">
        <v>109</v>
      </c>
      <c r="C366" s="232" t="s">
        <v>147</v>
      </c>
      <c r="D366" s="232" t="s">
        <v>151</v>
      </c>
      <c r="E366" s="232" t="s">
        <v>152</v>
      </c>
      <c r="F366" s="233" t="s">
        <v>284</v>
      </c>
      <c r="G366" s="232" t="s">
        <v>85</v>
      </c>
      <c r="H366" s="232" t="s">
        <v>181</v>
      </c>
      <c r="I366" s="232" t="s">
        <v>182</v>
      </c>
      <c r="J366" s="232" t="s">
        <v>182</v>
      </c>
      <c r="K366" s="232">
        <v>15</v>
      </c>
      <c r="L366" s="232">
        <f>K366</f>
        <v>15</v>
      </c>
      <c r="M366" s="232"/>
      <c r="N366" s="232" t="s">
        <v>52</v>
      </c>
      <c r="O366" s="232">
        <v>16.600000000000001</v>
      </c>
      <c r="P366" s="232" t="s">
        <v>55</v>
      </c>
      <c r="Q366" s="232" t="s">
        <v>53</v>
      </c>
      <c r="R366" s="232">
        <f>O366</f>
        <v>16.600000000000001</v>
      </c>
      <c r="S366" s="232" t="str">
        <f>P366</f>
        <v>NA</v>
      </c>
      <c r="T366" s="232">
        <v>129.4</v>
      </c>
      <c r="U366" s="232" t="s">
        <v>55</v>
      </c>
      <c r="V366" s="230" t="s">
        <v>54</v>
      </c>
      <c r="W366" s="232">
        <f>T366</f>
        <v>129.4</v>
      </c>
      <c r="X366" s="232" t="str">
        <f>U366</f>
        <v>NA</v>
      </c>
      <c r="Y366" s="232">
        <f>W366/R366</f>
        <v>7.7951807228915664</v>
      </c>
      <c r="Z366" s="232" t="s">
        <v>55</v>
      </c>
      <c r="AA366" s="232">
        <v>20</v>
      </c>
      <c r="AB366" s="232" t="s">
        <v>56</v>
      </c>
      <c r="AC366" s="232" t="s">
        <v>55</v>
      </c>
      <c r="AD366" s="232" t="s">
        <v>267</v>
      </c>
      <c r="AE366" s="232" t="s">
        <v>75</v>
      </c>
      <c r="AF366" s="232" t="s">
        <v>58</v>
      </c>
      <c r="AG366" s="232" t="s">
        <v>77</v>
      </c>
      <c r="AH366" s="232" t="s">
        <v>209</v>
      </c>
      <c r="AI366" s="232" t="s">
        <v>58</v>
      </c>
      <c r="AJ366" s="232" t="s">
        <v>77</v>
      </c>
      <c r="AK366" s="232" t="s">
        <v>209</v>
      </c>
      <c r="AL366" s="232">
        <v>39</v>
      </c>
      <c r="AM366" s="232" t="s">
        <v>281</v>
      </c>
      <c r="AN366" s="232">
        <v>45</v>
      </c>
      <c r="AO366" s="232">
        <v>-63</v>
      </c>
      <c r="AP366" s="232" t="s">
        <v>285</v>
      </c>
      <c r="AQ366" s="3" t="s">
        <v>286</v>
      </c>
    </row>
    <row r="367" spans="1:43" x14ac:dyDescent="0.25">
      <c r="A367" s="230" t="s">
        <v>904</v>
      </c>
      <c r="B367" s="230" t="s">
        <v>42</v>
      </c>
      <c r="C367" s="230" t="s">
        <v>69</v>
      </c>
      <c r="D367" s="230" t="s">
        <v>178</v>
      </c>
      <c r="E367" s="230" t="s">
        <v>287</v>
      </c>
      <c r="F367" s="236" t="s">
        <v>288</v>
      </c>
      <c r="G367" s="230" t="s">
        <v>73</v>
      </c>
      <c r="H367" s="230" t="s">
        <v>289</v>
      </c>
      <c r="I367" s="230" t="s">
        <v>68</v>
      </c>
      <c r="J367" s="230" t="s">
        <v>203</v>
      </c>
      <c r="K367" s="230" t="s">
        <v>290</v>
      </c>
      <c r="L367" s="230">
        <v>13</v>
      </c>
      <c r="M367" s="230">
        <v>60</v>
      </c>
      <c r="N367" s="230" t="s">
        <v>242</v>
      </c>
      <c r="O367" s="230">
        <v>20</v>
      </c>
      <c r="P367" s="230" t="s">
        <v>55</v>
      </c>
      <c r="Q367" s="230" t="s">
        <v>53</v>
      </c>
      <c r="R367" s="230">
        <f>O367</f>
        <v>20</v>
      </c>
      <c r="S367" s="230" t="str">
        <f>P367</f>
        <v>NA</v>
      </c>
      <c r="T367" s="230">
        <v>1</v>
      </c>
      <c r="U367" s="230">
        <v>0.05</v>
      </c>
      <c r="V367" s="230" t="s">
        <v>54</v>
      </c>
      <c r="W367" s="230">
        <f>T367</f>
        <v>1</v>
      </c>
      <c r="X367" s="230">
        <f>U367</f>
        <v>0.05</v>
      </c>
      <c r="Y367" s="232">
        <f>W367/R367</f>
        <v>0.05</v>
      </c>
      <c r="Z367" s="232" t="s">
        <v>55</v>
      </c>
      <c r="AA367" s="232">
        <v>60</v>
      </c>
      <c r="AB367" s="232" t="s">
        <v>291</v>
      </c>
      <c r="AC367" s="232"/>
      <c r="AD367" s="232" t="s">
        <v>292</v>
      </c>
      <c r="AE367" s="230" t="s">
        <v>55</v>
      </c>
      <c r="AF367" s="230" t="s">
        <v>58</v>
      </c>
      <c r="AG367" s="230" t="s">
        <v>293</v>
      </c>
      <c r="AH367" s="230" t="s">
        <v>294</v>
      </c>
      <c r="AI367" s="230" t="s">
        <v>60</v>
      </c>
      <c r="AJ367" s="230">
        <v>46.3</v>
      </c>
      <c r="AK367" s="230" t="s">
        <v>295</v>
      </c>
      <c r="AL367" s="230">
        <v>50</v>
      </c>
      <c r="AN367" s="230">
        <v>49</v>
      </c>
      <c r="AO367" s="230">
        <v>-125</v>
      </c>
      <c r="AP367" s="241" t="s">
        <v>296</v>
      </c>
      <c r="AQ367" s="3" t="s">
        <v>297</v>
      </c>
    </row>
    <row r="368" spans="1:43" x14ac:dyDescent="0.25">
      <c r="A368" s="230" t="s">
        <v>904</v>
      </c>
      <c r="B368" s="230" t="s">
        <v>42</v>
      </c>
      <c r="C368" s="230" t="s">
        <v>69</v>
      </c>
      <c r="D368" s="230" t="s">
        <v>178</v>
      </c>
      <c r="E368" s="230" t="s">
        <v>287</v>
      </c>
      <c r="F368" s="236" t="s">
        <v>288</v>
      </c>
      <c r="G368" s="230" t="s">
        <v>73</v>
      </c>
      <c r="H368" s="230" t="s">
        <v>289</v>
      </c>
      <c r="I368" s="230" t="s">
        <v>68</v>
      </c>
      <c r="J368" s="230" t="s">
        <v>203</v>
      </c>
      <c r="K368" s="230" t="s">
        <v>290</v>
      </c>
      <c r="L368" s="230">
        <v>13</v>
      </c>
      <c r="M368" s="230">
        <v>60</v>
      </c>
      <c r="N368" s="230" t="s">
        <v>242</v>
      </c>
      <c r="O368" s="230">
        <v>20</v>
      </c>
      <c r="P368" s="230" t="s">
        <v>55</v>
      </c>
      <c r="Q368" s="230" t="s">
        <v>53</v>
      </c>
      <c r="R368" s="230">
        <f>O368</f>
        <v>20</v>
      </c>
      <c r="S368" s="230" t="str">
        <f>P368</f>
        <v>NA</v>
      </c>
      <c r="T368" s="230">
        <v>1.7</v>
      </c>
      <c r="U368" s="230">
        <v>0.5</v>
      </c>
      <c r="V368" s="230" t="s">
        <v>54</v>
      </c>
      <c r="W368" s="230">
        <f>T368</f>
        <v>1.7</v>
      </c>
      <c r="X368" s="230">
        <f>U368</f>
        <v>0.5</v>
      </c>
      <c r="Y368" s="232">
        <f>W368/R368</f>
        <v>8.4999999999999992E-2</v>
      </c>
      <c r="Z368" s="232" t="s">
        <v>55</v>
      </c>
      <c r="AA368" s="232">
        <v>60</v>
      </c>
      <c r="AB368" s="232" t="s">
        <v>291</v>
      </c>
      <c r="AC368" s="232"/>
      <c r="AD368" s="232" t="s">
        <v>292</v>
      </c>
      <c r="AE368" s="230" t="s">
        <v>55</v>
      </c>
      <c r="AF368" s="230" t="s">
        <v>58</v>
      </c>
      <c r="AG368" s="230" t="s">
        <v>293</v>
      </c>
      <c r="AH368" s="230" t="s">
        <v>294</v>
      </c>
      <c r="AI368" s="230" t="s">
        <v>60</v>
      </c>
      <c r="AJ368" s="230">
        <v>46.3</v>
      </c>
      <c r="AK368" s="230" t="s">
        <v>295</v>
      </c>
      <c r="AL368" s="230">
        <v>50</v>
      </c>
      <c r="AN368" s="230">
        <v>49</v>
      </c>
      <c r="AO368" s="230">
        <v>-125</v>
      </c>
      <c r="AP368" s="241" t="s">
        <v>296</v>
      </c>
      <c r="AQ368" s="3" t="s">
        <v>297</v>
      </c>
    </row>
    <row r="369" spans="1:43" x14ac:dyDescent="0.25">
      <c r="A369" s="230" t="s">
        <v>904</v>
      </c>
      <c r="B369" s="230" t="s">
        <v>42</v>
      </c>
      <c r="C369" s="230" t="s">
        <v>69</v>
      </c>
      <c r="D369" s="230" t="s">
        <v>178</v>
      </c>
      <c r="E369" s="230" t="s">
        <v>287</v>
      </c>
      <c r="F369" s="236" t="s">
        <v>288</v>
      </c>
      <c r="G369" s="230" t="s">
        <v>73</v>
      </c>
      <c r="H369" s="230" t="s">
        <v>289</v>
      </c>
      <c r="I369" s="230" t="s">
        <v>68</v>
      </c>
      <c r="J369" s="230" t="s">
        <v>203</v>
      </c>
      <c r="K369" s="230" t="s">
        <v>290</v>
      </c>
      <c r="L369" s="230">
        <v>13</v>
      </c>
      <c r="M369" s="230">
        <v>60</v>
      </c>
      <c r="N369" s="230" t="s">
        <v>242</v>
      </c>
      <c r="O369" s="230">
        <v>20</v>
      </c>
      <c r="P369" s="230" t="s">
        <v>55</v>
      </c>
      <c r="Q369" s="230" t="s">
        <v>53</v>
      </c>
      <c r="R369" s="230">
        <f>O369</f>
        <v>20</v>
      </c>
      <c r="S369" s="230" t="str">
        <f>P369</f>
        <v>NA</v>
      </c>
      <c r="T369" s="230">
        <v>2.7</v>
      </c>
      <c r="U369" s="230">
        <v>0.9</v>
      </c>
      <c r="V369" s="230" t="s">
        <v>54</v>
      </c>
      <c r="W369" s="230">
        <f>T369</f>
        <v>2.7</v>
      </c>
      <c r="X369" s="230">
        <f>U369</f>
        <v>0.9</v>
      </c>
      <c r="Y369" s="232">
        <f>W369/R369</f>
        <v>0.13500000000000001</v>
      </c>
      <c r="Z369" s="232" t="s">
        <v>55</v>
      </c>
      <c r="AA369" s="232">
        <v>60</v>
      </c>
      <c r="AB369" s="232" t="s">
        <v>291</v>
      </c>
      <c r="AC369" s="232"/>
      <c r="AD369" s="232" t="s">
        <v>292</v>
      </c>
      <c r="AE369" s="230" t="s">
        <v>55</v>
      </c>
      <c r="AF369" s="230" t="s">
        <v>60</v>
      </c>
      <c r="AG369" s="230" t="s">
        <v>173</v>
      </c>
      <c r="AH369" s="230" t="s">
        <v>174</v>
      </c>
      <c r="AI369" s="230" t="s">
        <v>60</v>
      </c>
      <c r="AJ369" s="230">
        <v>46.3</v>
      </c>
      <c r="AK369" s="230" t="s">
        <v>295</v>
      </c>
      <c r="AL369" s="230">
        <v>50</v>
      </c>
      <c r="AN369" s="230">
        <v>49</v>
      </c>
      <c r="AO369" s="230">
        <v>-125</v>
      </c>
      <c r="AP369" s="241" t="s">
        <v>296</v>
      </c>
      <c r="AQ369" s="3" t="s">
        <v>297</v>
      </c>
    </row>
    <row r="370" spans="1:43" x14ac:dyDescent="0.25">
      <c r="A370" s="230" t="s">
        <v>904</v>
      </c>
      <c r="B370" s="230" t="s">
        <v>42</v>
      </c>
      <c r="C370" s="230" t="s">
        <v>69</v>
      </c>
      <c r="D370" s="230" t="s">
        <v>178</v>
      </c>
      <c r="E370" s="230" t="s">
        <v>287</v>
      </c>
      <c r="F370" s="236" t="s">
        <v>288</v>
      </c>
      <c r="G370" s="230" t="s">
        <v>73</v>
      </c>
      <c r="H370" s="230" t="s">
        <v>289</v>
      </c>
      <c r="I370" s="230" t="s">
        <v>68</v>
      </c>
      <c r="J370" s="230" t="s">
        <v>203</v>
      </c>
      <c r="K370" s="230" t="s">
        <v>290</v>
      </c>
      <c r="L370" s="230">
        <v>13</v>
      </c>
      <c r="M370" s="230">
        <v>60</v>
      </c>
      <c r="N370" s="230" t="s">
        <v>242</v>
      </c>
      <c r="O370" s="230">
        <v>20</v>
      </c>
      <c r="P370" s="230" t="s">
        <v>55</v>
      </c>
      <c r="Q370" s="230" t="s">
        <v>53</v>
      </c>
      <c r="R370" s="230">
        <f>O370</f>
        <v>20</v>
      </c>
      <c r="S370" s="230" t="str">
        <f>P370</f>
        <v>NA</v>
      </c>
      <c r="T370" s="230">
        <v>3</v>
      </c>
      <c r="U370" s="230">
        <v>0.06</v>
      </c>
      <c r="V370" s="230" t="s">
        <v>54</v>
      </c>
      <c r="W370" s="230">
        <f>T370</f>
        <v>3</v>
      </c>
      <c r="X370" s="230">
        <f>U370</f>
        <v>0.06</v>
      </c>
      <c r="Y370" s="232">
        <f>W370/R370</f>
        <v>0.15</v>
      </c>
      <c r="Z370" s="232" t="s">
        <v>55</v>
      </c>
      <c r="AA370" s="232">
        <v>60</v>
      </c>
      <c r="AB370" s="232" t="s">
        <v>291</v>
      </c>
      <c r="AC370" s="232"/>
      <c r="AD370" s="232" t="s">
        <v>292</v>
      </c>
      <c r="AE370" s="230" t="s">
        <v>55</v>
      </c>
      <c r="AF370" s="230" t="s">
        <v>58</v>
      </c>
      <c r="AG370" s="230" t="s">
        <v>293</v>
      </c>
      <c r="AH370" s="230" t="s">
        <v>294</v>
      </c>
      <c r="AI370" s="230" t="s">
        <v>60</v>
      </c>
      <c r="AJ370" s="230">
        <v>46.3</v>
      </c>
      <c r="AK370" s="230" t="s">
        <v>295</v>
      </c>
      <c r="AL370" s="230">
        <v>50</v>
      </c>
      <c r="AN370" s="230">
        <v>49</v>
      </c>
      <c r="AO370" s="230">
        <v>-125</v>
      </c>
      <c r="AP370" s="241" t="s">
        <v>296</v>
      </c>
      <c r="AQ370" s="3" t="s">
        <v>297</v>
      </c>
    </row>
    <row r="371" spans="1:43" x14ac:dyDescent="0.25">
      <c r="A371" s="230" t="s">
        <v>904</v>
      </c>
      <c r="B371" s="230" t="s">
        <v>42</v>
      </c>
      <c r="C371" s="230" t="s">
        <v>69</v>
      </c>
      <c r="D371" s="230" t="s">
        <v>178</v>
      </c>
      <c r="E371" s="230" t="s">
        <v>287</v>
      </c>
      <c r="F371" s="236" t="s">
        <v>288</v>
      </c>
      <c r="G371" s="230" t="s">
        <v>73</v>
      </c>
      <c r="H371" s="230" t="s">
        <v>289</v>
      </c>
      <c r="I371" s="230" t="s">
        <v>68</v>
      </c>
      <c r="J371" s="230" t="s">
        <v>203</v>
      </c>
      <c r="K371" s="230" t="s">
        <v>290</v>
      </c>
      <c r="L371" s="230">
        <v>13</v>
      </c>
      <c r="M371" s="230">
        <v>60</v>
      </c>
      <c r="N371" s="230" t="s">
        <v>242</v>
      </c>
      <c r="O371" s="230">
        <v>20</v>
      </c>
      <c r="P371" s="230" t="s">
        <v>55</v>
      </c>
      <c r="Q371" s="230" t="s">
        <v>53</v>
      </c>
      <c r="R371" s="230">
        <f>O371</f>
        <v>20</v>
      </c>
      <c r="S371" s="230" t="str">
        <f>P371</f>
        <v>NA</v>
      </c>
      <c r="T371" s="230">
        <v>3.6</v>
      </c>
      <c r="U371" s="230">
        <v>0.6</v>
      </c>
      <c r="V371" s="230" t="s">
        <v>54</v>
      </c>
      <c r="W371" s="230">
        <f>T371</f>
        <v>3.6</v>
      </c>
      <c r="X371" s="230">
        <f>U371</f>
        <v>0.6</v>
      </c>
      <c r="Y371" s="232">
        <f>W371/R371</f>
        <v>0.18</v>
      </c>
      <c r="Z371" s="232" t="s">
        <v>55</v>
      </c>
      <c r="AA371" s="232">
        <v>60</v>
      </c>
      <c r="AB371" s="232" t="s">
        <v>291</v>
      </c>
      <c r="AC371" s="232"/>
      <c r="AD371" s="232" t="s">
        <v>292</v>
      </c>
      <c r="AE371" s="230" t="s">
        <v>55</v>
      </c>
      <c r="AF371" s="230" t="s">
        <v>60</v>
      </c>
      <c r="AG371" s="230" t="s">
        <v>173</v>
      </c>
      <c r="AH371" s="230" t="s">
        <v>174</v>
      </c>
      <c r="AI371" s="230" t="s">
        <v>60</v>
      </c>
      <c r="AJ371" s="230">
        <v>46.3</v>
      </c>
      <c r="AK371" s="230" t="s">
        <v>295</v>
      </c>
      <c r="AL371" s="230">
        <v>50</v>
      </c>
      <c r="AN371" s="230">
        <v>49</v>
      </c>
      <c r="AO371" s="230">
        <v>-125</v>
      </c>
      <c r="AP371" s="241" t="s">
        <v>296</v>
      </c>
      <c r="AQ371" s="3" t="s">
        <v>297</v>
      </c>
    </row>
    <row r="372" spans="1:43" x14ac:dyDescent="0.25">
      <c r="A372" s="230" t="s">
        <v>904</v>
      </c>
      <c r="B372" s="230" t="s">
        <v>42</v>
      </c>
      <c r="C372" s="230" t="s">
        <v>69</v>
      </c>
      <c r="D372" s="230" t="s">
        <v>178</v>
      </c>
      <c r="E372" s="230" t="s">
        <v>287</v>
      </c>
      <c r="F372" s="236" t="s">
        <v>288</v>
      </c>
      <c r="G372" s="230" t="s">
        <v>73</v>
      </c>
      <c r="H372" s="230" t="s">
        <v>289</v>
      </c>
      <c r="I372" s="230" t="s">
        <v>68</v>
      </c>
      <c r="J372" s="230" t="s">
        <v>203</v>
      </c>
      <c r="K372" s="230" t="s">
        <v>290</v>
      </c>
      <c r="L372" s="230">
        <v>13</v>
      </c>
      <c r="M372" s="230">
        <v>60</v>
      </c>
      <c r="N372" s="230" t="s">
        <v>242</v>
      </c>
      <c r="O372" s="230">
        <v>20</v>
      </c>
      <c r="P372" s="230" t="s">
        <v>55</v>
      </c>
      <c r="Q372" s="230" t="s">
        <v>53</v>
      </c>
      <c r="R372" s="230">
        <f>O372</f>
        <v>20</v>
      </c>
      <c r="S372" s="230" t="str">
        <f>P372</f>
        <v>NA</v>
      </c>
      <c r="T372" s="230">
        <v>4.2</v>
      </c>
      <c r="U372" s="230">
        <v>1.2</v>
      </c>
      <c r="V372" s="230" t="s">
        <v>54</v>
      </c>
      <c r="W372" s="230">
        <f>T372</f>
        <v>4.2</v>
      </c>
      <c r="X372" s="230">
        <f>U372</f>
        <v>1.2</v>
      </c>
      <c r="Y372" s="232">
        <f>W372/R372</f>
        <v>0.21000000000000002</v>
      </c>
      <c r="Z372" s="232" t="s">
        <v>55</v>
      </c>
      <c r="AA372" s="232">
        <v>60</v>
      </c>
      <c r="AB372" s="232" t="s">
        <v>291</v>
      </c>
      <c r="AC372" s="232"/>
      <c r="AD372" s="232" t="s">
        <v>292</v>
      </c>
      <c r="AE372" s="230" t="s">
        <v>55</v>
      </c>
      <c r="AF372" s="230" t="s">
        <v>58</v>
      </c>
      <c r="AG372" s="230" t="s">
        <v>293</v>
      </c>
      <c r="AH372" s="230" t="s">
        <v>294</v>
      </c>
      <c r="AI372" s="230" t="s">
        <v>60</v>
      </c>
      <c r="AJ372" s="230">
        <v>46.3</v>
      </c>
      <c r="AK372" s="230" t="s">
        <v>295</v>
      </c>
      <c r="AL372" s="230">
        <v>50</v>
      </c>
      <c r="AN372" s="230">
        <v>49</v>
      </c>
      <c r="AO372" s="230">
        <v>-125</v>
      </c>
      <c r="AP372" s="241" t="s">
        <v>296</v>
      </c>
      <c r="AQ372" s="3" t="s">
        <v>297</v>
      </c>
    </row>
    <row r="373" spans="1:43" x14ac:dyDescent="0.25">
      <c r="A373" s="230" t="s">
        <v>904</v>
      </c>
      <c r="B373" s="230" t="s">
        <v>42</v>
      </c>
      <c r="C373" s="230" t="s">
        <v>69</v>
      </c>
      <c r="D373" s="230" t="s">
        <v>178</v>
      </c>
      <c r="E373" s="230" t="s">
        <v>287</v>
      </c>
      <c r="F373" s="236" t="s">
        <v>288</v>
      </c>
      <c r="G373" s="230" t="s">
        <v>73</v>
      </c>
      <c r="H373" s="230" t="s">
        <v>289</v>
      </c>
      <c r="I373" s="230" t="s">
        <v>68</v>
      </c>
      <c r="J373" s="230" t="s">
        <v>203</v>
      </c>
      <c r="K373" s="230" t="s">
        <v>290</v>
      </c>
      <c r="L373" s="230">
        <v>13</v>
      </c>
      <c r="M373" s="230">
        <v>60</v>
      </c>
      <c r="N373" s="230" t="s">
        <v>242</v>
      </c>
      <c r="O373" s="230">
        <v>20</v>
      </c>
      <c r="P373" s="230" t="s">
        <v>55</v>
      </c>
      <c r="Q373" s="230" t="s">
        <v>53</v>
      </c>
      <c r="R373" s="230">
        <f>O373</f>
        <v>20</v>
      </c>
      <c r="S373" s="230" t="str">
        <f>P373</f>
        <v>NA</v>
      </c>
      <c r="T373" s="230">
        <v>5.0999999999999996</v>
      </c>
      <c r="U373" s="230">
        <v>3.6</v>
      </c>
      <c r="V373" s="230" t="s">
        <v>54</v>
      </c>
      <c r="W373" s="230">
        <f>T373</f>
        <v>5.0999999999999996</v>
      </c>
      <c r="X373" s="230">
        <f>U373</f>
        <v>3.6</v>
      </c>
      <c r="Y373" s="232">
        <f>W373/R373</f>
        <v>0.255</v>
      </c>
      <c r="Z373" s="232" t="s">
        <v>55</v>
      </c>
      <c r="AA373" s="232">
        <v>60</v>
      </c>
      <c r="AB373" s="232" t="s">
        <v>291</v>
      </c>
      <c r="AC373" s="232"/>
      <c r="AD373" s="232" t="s">
        <v>292</v>
      </c>
      <c r="AE373" s="230" t="s">
        <v>55</v>
      </c>
      <c r="AF373" s="230" t="s">
        <v>58</v>
      </c>
      <c r="AG373" s="230" t="s">
        <v>293</v>
      </c>
      <c r="AH373" s="230" t="s">
        <v>294</v>
      </c>
      <c r="AI373" s="230" t="s">
        <v>60</v>
      </c>
      <c r="AJ373" s="230">
        <v>46.3</v>
      </c>
      <c r="AK373" s="230" t="s">
        <v>295</v>
      </c>
      <c r="AL373" s="230">
        <v>50</v>
      </c>
      <c r="AN373" s="230">
        <v>49</v>
      </c>
      <c r="AO373" s="230">
        <v>-125</v>
      </c>
      <c r="AP373" s="241" t="s">
        <v>296</v>
      </c>
      <c r="AQ373" s="3" t="s">
        <v>297</v>
      </c>
    </row>
    <row r="374" spans="1:43" x14ac:dyDescent="0.25">
      <c r="A374" s="230" t="s">
        <v>904</v>
      </c>
      <c r="B374" s="230" t="s">
        <v>42</v>
      </c>
      <c r="C374" s="230" t="s">
        <v>69</v>
      </c>
      <c r="D374" s="230" t="s">
        <v>178</v>
      </c>
      <c r="E374" s="230" t="s">
        <v>287</v>
      </c>
      <c r="F374" s="236" t="s">
        <v>288</v>
      </c>
      <c r="G374" s="230" t="s">
        <v>73</v>
      </c>
      <c r="H374" s="230" t="s">
        <v>289</v>
      </c>
      <c r="I374" s="230" t="s">
        <v>68</v>
      </c>
      <c r="J374" s="230" t="s">
        <v>203</v>
      </c>
      <c r="K374" s="230" t="s">
        <v>290</v>
      </c>
      <c r="L374" s="230">
        <v>13</v>
      </c>
      <c r="M374" s="230">
        <v>60</v>
      </c>
      <c r="N374" s="230" t="s">
        <v>242</v>
      </c>
      <c r="O374" s="230">
        <v>20</v>
      </c>
      <c r="P374" s="230" t="s">
        <v>55</v>
      </c>
      <c r="Q374" s="230" t="s">
        <v>53</v>
      </c>
      <c r="R374" s="230">
        <f>O374</f>
        <v>20</v>
      </c>
      <c r="S374" s="230" t="str">
        <f>P374</f>
        <v>NA</v>
      </c>
      <c r="T374" s="230">
        <v>5.0999999999999996</v>
      </c>
      <c r="U374" s="230">
        <v>2.7</v>
      </c>
      <c r="V374" s="230" t="s">
        <v>54</v>
      </c>
      <c r="W374" s="230">
        <f>T374</f>
        <v>5.0999999999999996</v>
      </c>
      <c r="X374" s="230">
        <f>U374</f>
        <v>2.7</v>
      </c>
      <c r="Y374" s="232">
        <f>W374/R374</f>
        <v>0.255</v>
      </c>
      <c r="Z374" s="232" t="s">
        <v>55</v>
      </c>
      <c r="AA374" s="232">
        <v>60</v>
      </c>
      <c r="AB374" s="232" t="s">
        <v>291</v>
      </c>
      <c r="AC374" s="232"/>
      <c r="AD374" s="232" t="s">
        <v>292</v>
      </c>
      <c r="AE374" s="230" t="s">
        <v>55</v>
      </c>
      <c r="AF374" s="230" t="s">
        <v>60</v>
      </c>
      <c r="AG374" s="230" t="s">
        <v>173</v>
      </c>
      <c r="AH374" s="230" t="s">
        <v>174</v>
      </c>
      <c r="AI374" s="230" t="s">
        <v>60</v>
      </c>
      <c r="AJ374" s="230">
        <v>46.3</v>
      </c>
      <c r="AK374" s="230" t="s">
        <v>295</v>
      </c>
      <c r="AL374" s="230">
        <v>50</v>
      </c>
      <c r="AN374" s="230">
        <v>49</v>
      </c>
      <c r="AO374" s="230">
        <v>-125</v>
      </c>
      <c r="AP374" s="241" t="s">
        <v>296</v>
      </c>
      <c r="AQ374" s="3" t="s">
        <v>297</v>
      </c>
    </row>
    <row r="375" spans="1:43" x14ac:dyDescent="0.25">
      <c r="A375" s="230" t="s">
        <v>904</v>
      </c>
      <c r="B375" s="230" t="s">
        <v>42</v>
      </c>
      <c r="C375" s="230" t="s">
        <v>69</v>
      </c>
      <c r="D375" s="230" t="s">
        <v>178</v>
      </c>
      <c r="E375" s="230" t="s">
        <v>287</v>
      </c>
      <c r="F375" s="236" t="s">
        <v>288</v>
      </c>
      <c r="G375" s="230" t="s">
        <v>73</v>
      </c>
      <c r="H375" s="230" t="s">
        <v>289</v>
      </c>
      <c r="I375" s="230" t="s">
        <v>68</v>
      </c>
      <c r="J375" s="230" t="s">
        <v>203</v>
      </c>
      <c r="K375" s="230" t="s">
        <v>290</v>
      </c>
      <c r="L375" s="230">
        <v>13</v>
      </c>
      <c r="M375" s="230">
        <v>60</v>
      </c>
      <c r="N375" s="230" t="s">
        <v>242</v>
      </c>
      <c r="O375" s="230">
        <v>20</v>
      </c>
      <c r="P375" s="230" t="s">
        <v>55</v>
      </c>
      <c r="Q375" s="230" t="s">
        <v>53</v>
      </c>
      <c r="R375" s="230">
        <f>O375</f>
        <v>20</v>
      </c>
      <c r="S375" s="230" t="str">
        <f>P375</f>
        <v>NA</v>
      </c>
      <c r="T375" s="230">
        <v>9</v>
      </c>
      <c r="U375" s="230">
        <v>3.3</v>
      </c>
      <c r="V375" s="230" t="s">
        <v>54</v>
      </c>
      <c r="W375" s="230">
        <f>T375</f>
        <v>9</v>
      </c>
      <c r="X375" s="230">
        <f>U375</f>
        <v>3.3</v>
      </c>
      <c r="Y375" s="232">
        <f>W375/R375</f>
        <v>0.45</v>
      </c>
      <c r="Z375" s="232" t="s">
        <v>55</v>
      </c>
      <c r="AA375" s="232">
        <v>60</v>
      </c>
      <c r="AB375" s="232" t="s">
        <v>291</v>
      </c>
      <c r="AC375" s="232">
        <v>10</v>
      </c>
      <c r="AD375" s="232" t="s">
        <v>292</v>
      </c>
      <c r="AE375" s="230" t="s">
        <v>55</v>
      </c>
      <c r="AF375" s="230" t="s">
        <v>58</v>
      </c>
      <c r="AG375" s="230" t="s">
        <v>293</v>
      </c>
      <c r="AH375" s="230" t="s">
        <v>294</v>
      </c>
      <c r="AI375" s="230" t="s">
        <v>60</v>
      </c>
      <c r="AJ375" s="230">
        <v>46.3</v>
      </c>
      <c r="AK375" s="230" t="s">
        <v>295</v>
      </c>
      <c r="AL375" s="230">
        <v>50</v>
      </c>
      <c r="AN375" s="230">
        <v>49</v>
      </c>
      <c r="AO375" s="230">
        <v>-125</v>
      </c>
      <c r="AP375" s="241" t="s">
        <v>296</v>
      </c>
      <c r="AQ375" s="3" t="s">
        <v>297</v>
      </c>
    </row>
    <row r="376" spans="1:43" x14ac:dyDescent="0.25">
      <c r="A376" s="230" t="s">
        <v>904</v>
      </c>
      <c r="B376" s="232" t="s">
        <v>42</v>
      </c>
      <c r="C376" s="232" t="s">
        <v>43</v>
      </c>
      <c r="D376" s="230" t="s">
        <v>44</v>
      </c>
      <c r="E376" s="230" t="s">
        <v>298</v>
      </c>
      <c r="F376" s="236" t="s">
        <v>299</v>
      </c>
      <c r="G376" s="230" t="s">
        <v>47</v>
      </c>
      <c r="H376" s="232" t="s">
        <v>86</v>
      </c>
      <c r="I376" s="230" t="s">
        <v>49</v>
      </c>
      <c r="J376" s="230" t="s">
        <v>203</v>
      </c>
      <c r="K376" s="230">
        <v>20</v>
      </c>
      <c r="L376" s="230">
        <f>K376</f>
        <v>20</v>
      </c>
      <c r="N376" s="232" t="s">
        <v>52</v>
      </c>
      <c r="O376" s="230">
        <v>4.28</v>
      </c>
      <c r="P376" s="230">
        <v>2.35</v>
      </c>
      <c r="Q376" s="232" t="s">
        <v>53</v>
      </c>
      <c r="R376" s="232">
        <f>O376</f>
        <v>4.28</v>
      </c>
      <c r="S376" s="232">
        <f>P376</f>
        <v>2.35</v>
      </c>
      <c r="T376" s="230">
        <v>5.37</v>
      </c>
      <c r="U376" s="230">
        <v>5.37</v>
      </c>
      <c r="V376" s="230" t="s">
        <v>54</v>
      </c>
      <c r="W376" s="232">
        <f>T376</f>
        <v>5.37</v>
      </c>
      <c r="X376" s="232">
        <f>U376</f>
        <v>5.37</v>
      </c>
      <c r="Y376" s="232">
        <f>W376/R376</f>
        <v>1.2546728971962617</v>
      </c>
      <c r="Z376" s="232" t="s">
        <v>55</v>
      </c>
      <c r="AA376" s="232">
        <v>100</v>
      </c>
      <c r="AB376" s="232" t="s">
        <v>56</v>
      </c>
      <c r="AC376" s="232">
        <v>5</v>
      </c>
      <c r="AD376" s="232" t="s">
        <v>154</v>
      </c>
      <c r="AE376" s="232" t="s">
        <v>172</v>
      </c>
      <c r="AF376" s="232" t="s">
        <v>58</v>
      </c>
      <c r="AG376" s="232">
        <v>0</v>
      </c>
      <c r="AH376" s="232" t="s">
        <v>90</v>
      </c>
      <c r="AI376" s="230" t="s">
        <v>58</v>
      </c>
      <c r="AJ376" s="230">
        <v>0</v>
      </c>
      <c r="AK376" s="230" t="s">
        <v>90</v>
      </c>
      <c r="AL376" s="230">
        <v>150</v>
      </c>
      <c r="AN376" s="230">
        <v>37</v>
      </c>
      <c r="AO376" s="230">
        <v>-8</v>
      </c>
      <c r="AP376" s="234" t="s">
        <v>300</v>
      </c>
      <c r="AQ376" s="3" t="s">
        <v>301</v>
      </c>
    </row>
    <row r="377" spans="1:43" x14ac:dyDescent="0.25">
      <c r="A377" s="230" t="s">
        <v>904</v>
      </c>
      <c r="B377" s="232" t="s">
        <v>42</v>
      </c>
      <c r="C377" s="232" t="s">
        <v>69</v>
      </c>
      <c r="D377" s="232" t="s">
        <v>178</v>
      </c>
      <c r="E377" s="232" t="s">
        <v>247</v>
      </c>
      <c r="F377" s="233" t="s">
        <v>248</v>
      </c>
      <c r="G377" s="232" t="s">
        <v>73</v>
      </c>
      <c r="H377" s="232" t="s">
        <v>86</v>
      </c>
      <c r="I377" s="232" t="s">
        <v>49</v>
      </c>
      <c r="J377" s="232" t="s">
        <v>55</v>
      </c>
      <c r="K377" s="232">
        <v>17</v>
      </c>
      <c r="L377" s="232">
        <f>K377</f>
        <v>17</v>
      </c>
      <c r="M377" s="232"/>
      <c r="N377" s="232" t="s">
        <v>52</v>
      </c>
      <c r="O377" s="232">
        <v>9.1999999999999993</v>
      </c>
      <c r="P377" s="232">
        <v>0.95</v>
      </c>
      <c r="Q377" s="232" t="s">
        <v>53</v>
      </c>
      <c r="R377" s="232">
        <f>O377</f>
        <v>9.1999999999999993</v>
      </c>
      <c r="S377" s="232">
        <f>P377</f>
        <v>0.95</v>
      </c>
      <c r="T377" s="232">
        <v>7</v>
      </c>
      <c r="U377" s="232">
        <v>0.27</v>
      </c>
      <c r="V377" s="230" t="s">
        <v>54</v>
      </c>
      <c r="W377" s="232">
        <f>T377</f>
        <v>7</v>
      </c>
      <c r="X377" s="232">
        <f>U377</f>
        <v>0.27</v>
      </c>
      <c r="Y377" s="232">
        <f>W377/R377</f>
        <v>0.76086956521739135</v>
      </c>
      <c r="Z377" s="232" t="s">
        <v>55</v>
      </c>
      <c r="AA377" s="232">
        <v>50</v>
      </c>
      <c r="AB377" s="232" t="s">
        <v>56</v>
      </c>
      <c r="AC377" s="232">
        <v>14</v>
      </c>
      <c r="AD377" s="232" t="s">
        <v>154</v>
      </c>
      <c r="AE377" s="232" t="s">
        <v>172</v>
      </c>
      <c r="AF377" s="232" t="s">
        <v>58</v>
      </c>
      <c r="AG377" s="232" t="s">
        <v>77</v>
      </c>
      <c r="AH377" s="232" t="s">
        <v>209</v>
      </c>
      <c r="AI377" s="232" t="s">
        <v>60</v>
      </c>
      <c r="AJ377" s="232">
        <v>8</v>
      </c>
      <c r="AK377" s="232" t="s">
        <v>61</v>
      </c>
      <c r="AL377" s="232">
        <v>120</v>
      </c>
      <c r="AM377" s="232"/>
      <c r="AN377" s="232">
        <v>33</v>
      </c>
      <c r="AO377" s="232">
        <v>-118</v>
      </c>
      <c r="AP377" s="232" t="s">
        <v>302</v>
      </c>
      <c r="AQ377" s="3" t="s">
        <v>303</v>
      </c>
    </row>
    <row r="378" spans="1:43" x14ac:dyDescent="0.25">
      <c r="A378" s="230" t="s">
        <v>904</v>
      </c>
      <c r="B378" s="232" t="s">
        <v>42</v>
      </c>
      <c r="C378" s="232" t="s">
        <v>304</v>
      </c>
      <c r="D378" s="232" t="s">
        <v>305</v>
      </c>
      <c r="E378" s="232" t="s">
        <v>306</v>
      </c>
      <c r="F378" s="233" t="s">
        <v>307</v>
      </c>
      <c r="G378" s="232" t="s">
        <v>73</v>
      </c>
      <c r="H378" s="232" t="s">
        <v>181</v>
      </c>
      <c r="I378" s="232" t="s">
        <v>49</v>
      </c>
      <c r="J378" s="232" t="s">
        <v>87</v>
      </c>
      <c r="K378" s="232">
        <v>0</v>
      </c>
      <c r="L378" s="232">
        <f>K378</f>
        <v>0</v>
      </c>
      <c r="M378" s="232"/>
      <c r="N378" s="232" t="s">
        <v>52</v>
      </c>
      <c r="O378" s="232">
        <v>12.8</v>
      </c>
      <c r="P378" s="232">
        <v>3.5</v>
      </c>
      <c r="Q378" s="232" t="s">
        <v>53</v>
      </c>
      <c r="R378" s="232">
        <f>O378</f>
        <v>12.8</v>
      </c>
      <c r="S378" s="232">
        <f>P378</f>
        <v>3.5</v>
      </c>
      <c r="T378" s="232">
        <v>10.6</v>
      </c>
      <c r="U378" s="232">
        <v>1.1000000000000001</v>
      </c>
      <c r="V378" s="230" t="s">
        <v>308</v>
      </c>
      <c r="W378" s="232">
        <f>(T378/1000)/0.05</f>
        <v>0.21199999999999999</v>
      </c>
      <c r="X378" s="232">
        <f>(U378/1000)/0.05</f>
        <v>2.1999999999999999E-2</v>
      </c>
      <c r="Y378" s="232">
        <f>W378/R378</f>
        <v>1.6562499999999997E-2</v>
      </c>
      <c r="Z378" s="232" t="s">
        <v>55</v>
      </c>
      <c r="AA378" s="232">
        <v>120</v>
      </c>
      <c r="AB378" s="232" t="s">
        <v>56</v>
      </c>
      <c r="AC378" s="232">
        <v>6</v>
      </c>
      <c r="AD378" s="232" t="s">
        <v>233</v>
      </c>
      <c r="AE378" s="232" t="s">
        <v>75</v>
      </c>
      <c r="AF378" s="232" t="s">
        <v>58</v>
      </c>
      <c r="AG378" s="232" t="s">
        <v>77</v>
      </c>
      <c r="AH378" s="232" t="s">
        <v>209</v>
      </c>
      <c r="AI378" s="232" t="s">
        <v>58</v>
      </c>
      <c r="AJ378" s="232" t="s">
        <v>77</v>
      </c>
      <c r="AK378" s="232" t="s">
        <v>209</v>
      </c>
      <c r="AL378" s="232">
        <v>50</v>
      </c>
      <c r="AM378" s="232"/>
      <c r="AN378" s="232">
        <v>64</v>
      </c>
      <c r="AO378" s="232">
        <v>-64</v>
      </c>
      <c r="AP378" s="232" t="s">
        <v>309</v>
      </c>
      <c r="AQ378" s="3" t="s">
        <v>310</v>
      </c>
    </row>
    <row r="379" spans="1:43" x14ac:dyDescent="0.25">
      <c r="A379" s="230" t="s">
        <v>904</v>
      </c>
      <c r="B379" s="232" t="s">
        <v>42</v>
      </c>
      <c r="C379" s="232" t="s">
        <v>69</v>
      </c>
      <c r="D379" s="232" t="s">
        <v>178</v>
      </c>
      <c r="E379" s="232" t="s">
        <v>179</v>
      </c>
      <c r="F379" s="233" t="s">
        <v>311</v>
      </c>
      <c r="G379" s="232" t="s">
        <v>73</v>
      </c>
      <c r="H379" s="232" t="s">
        <v>181</v>
      </c>
      <c r="I379" s="232" t="s">
        <v>49</v>
      </c>
      <c r="J379" s="232" t="s">
        <v>87</v>
      </c>
      <c r="K379" s="232">
        <v>0</v>
      </c>
      <c r="L379" s="232">
        <f>K379</f>
        <v>0</v>
      </c>
      <c r="M379" s="232"/>
      <c r="N379" s="232" t="s">
        <v>52</v>
      </c>
      <c r="O379" s="232">
        <v>35</v>
      </c>
      <c r="P379" s="232">
        <v>10.6</v>
      </c>
      <c r="Q379" s="232" t="s">
        <v>53</v>
      </c>
      <c r="R379" s="232">
        <f>O379</f>
        <v>35</v>
      </c>
      <c r="S379" s="232">
        <f>P379</f>
        <v>10.6</v>
      </c>
      <c r="T379" s="232">
        <v>26.7</v>
      </c>
      <c r="U379" s="232">
        <v>4.3</v>
      </c>
      <c r="V379" s="230" t="s">
        <v>308</v>
      </c>
      <c r="W379" s="232">
        <f>(T379/1000)/0.13</f>
        <v>0.20538461538461536</v>
      </c>
      <c r="X379" s="232">
        <f>(U379/1000)/0.05</f>
        <v>8.5999999999999993E-2</v>
      </c>
      <c r="Y379" s="232">
        <f>W379/R379</f>
        <v>5.8681318681318671E-3</v>
      </c>
      <c r="Z379" s="232" t="s">
        <v>55</v>
      </c>
      <c r="AA379" s="232">
        <v>120</v>
      </c>
      <c r="AB379" s="232" t="s">
        <v>56</v>
      </c>
      <c r="AC379" s="232">
        <v>6</v>
      </c>
      <c r="AD379" s="232" t="s">
        <v>233</v>
      </c>
      <c r="AE379" s="232" t="s">
        <v>75</v>
      </c>
      <c r="AF379" s="232" t="s">
        <v>58</v>
      </c>
      <c r="AG379" s="232" t="s">
        <v>77</v>
      </c>
      <c r="AH379" s="232" t="s">
        <v>209</v>
      </c>
      <c r="AI379" s="232" t="s">
        <v>58</v>
      </c>
      <c r="AJ379" s="232" t="s">
        <v>77</v>
      </c>
      <c r="AK379" s="232" t="s">
        <v>209</v>
      </c>
      <c r="AL379" s="232">
        <v>50</v>
      </c>
      <c r="AM379" s="232"/>
      <c r="AN379" s="232">
        <v>64</v>
      </c>
      <c r="AO379" s="232">
        <v>-64</v>
      </c>
      <c r="AP379" s="232" t="s">
        <v>309</v>
      </c>
      <c r="AQ379" s="3" t="s">
        <v>310</v>
      </c>
    </row>
    <row r="380" spans="1:43" x14ac:dyDescent="0.25">
      <c r="A380" s="230" t="s">
        <v>904</v>
      </c>
      <c r="B380" s="230" t="s">
        <v>80</v>
      </c>
      <c r="C380" s="230" t="s">
        <v>93</v>
      </c>
      <c r="D380" s="230" t="s">
        <v>103</v>
      </c>
      <c r="E380" s="230" t="s">
        <v>312</v>
      </c>
      <c r="F380" s="236" t="s">
        <v>313</v>
      </c>
      <c r="G380" s="230" t="s">
        <v>97</v>
      </c>
      <c r="H380" s="232" t="s">
        <v>86</v>
      </c>
      <c r="I380" s="230" t="s">
        <v>49</v>
      </c>
      <c r="J380" s="230" t="s">
        <v>203</v>
      </c>
      <c r="K380" s="230">
        <v>12</v>
      </c>
      <c r="L380" s="230">
        <f>K380</f>
        <v>12</v>
      </c>
      <c r="N380" s="232" t="s">
        <v>52</v>
      </c>
      <c r="O380" s="230">
        <v>16.59</v>
      </c>
      <c r="P380" s="230">
        <v>10.43</v>
      </c>
      <c r="Q380" s="232" t="s">
        <v>53</v>
      </c>
      <c r="R380" s="232">
        <f>O380</f>
        <v>16.59</v>
      </c>
      <c r="S380" s="232">
        <f>P380</f>
        <v>10.43</v>
      </c>
      <c r="T380" s="230">
        <v>4.6500000000000004</v>
      </c>
      <c r="U380" s="230">
        <v>2.14</v>
      </c>
      <c r="V380" s="230" t="s">
        <v>54</v>
      </c>
      <c r="W380" s="232">
        <f>T380</f>
        <v>4.6500000000000004</v>
      </c>
      <c r="X380" s="232">
        <f>U380</f>
        <v>2.14</v>
      </c>
      <c r="Y380" s="232">
        <f>W380/R380</f>
        <v>0.28028933092224234</v>
      </c>
      <c r="Z380" s="232" t="s">
        <v>55</v>
      </c>
      <c r="AA380" s="232">
        <v>64</v>
      </c>
      <c r="AB380" s="232" t="s">
        <v>56</v>
      </c>
      <c r="AC380" s="232">
        <v>7</v>
      </c>
      <c r="AD380" s="232" t="s">
        <v>154</v>
      </c>
      <c r="AE380" s="230" t="s">
        <v>172</v>
      </c>
      <c r="AF380" s="230" t="s">
        <v>60</v>
      </c>
      <c r="AG380" s="232" t="s">
        <v>173</v>
      </c>
      <c r="AH380" s="230" t="s">
        <v>174</v>
      </c>
      <c r="AI380" s="230" t="s">
        <v>58</v>
      </c>
      <c r="AJ380" s="230" t="s">
        <v>77</v>
      </c>
      <c r="AK380" s="230" t="s">
        <v>209</v>
      </c>
      <c r="AL380" s="230">
        <v>300</v>
      </c>
      <c r="AN380" s="230">
        <v>-45</v>
      </c>
      <c r="AO380" s="230">
        <v>170</v>
      </c>
      <c r="AP380" s="235" t="s">
        <v>314</v>
      </c>
      <c r="AQ380" s="3" t="s">
        <v>315</v>
      </c>
    </row>
    <row r="381" spans="1:43" x14ac:dyDescent="0.25">
      <c r="A381" s="230" t="s">
        <v>904</v>
      </c>
      <c r="B381" s="230" t="s">
        <v>80</v>
      </c>
      <c r="C381" s="230" t="s">
        <v>93</v>
      </c>
      <c r="D381" s="230" t="s">
        <v>103</v>
      </c>
      <c r="E381" s="230" t="s">
        <v>312</v>
      </c>
      <c r="F381" s="236" t="s">
        <v>313</v>
      </c>
      <c r="G381" s="230" t="s">
        <v>97</v>
      </c>
      <c r="H381" s="232" t="s">
        <v>86</v>
      </c>
      <c r="I381" s="230" t="s">
        <v>49</v>
      </c>
      <c r="J381" s="230" t="s">
        <v>203</v>
      </c>
      <c r="K381" s="230">
        <v>12</v>
      </c>
      <c r="L381" s="230">
        <f>K381</f>
        <v>12</v>
      </c>
      <c r="N381" s="232" t="s">
        <v>52</v>
      </c>
      <c r="O381" s="230">
        <v>45.99</v>
      </c>
      <c r="P381" s="230">
        <v>38.93</v>
      </c>
      <c r="Q381" s="232" t="s">
        <v>53</v>
      </c>
      <c r="R381" s="232">
        <f>O381</f>
        <v>45.99</v>
      </c>
      <c r="S381" s="232">
        <f>P381</f>
        <v>38.93</v>
      </c>
      <c r="T381" s="230">
        <v>5.7</v>
      </c>
      <c r="U381" s="230">
        <v>3.37</v>
      </c>
      <c r="V381" s="230" t="s">
        <v>54</v>
      </c>
      <c r="W381" s="232">
        <f>T381</f>
        <v>5.7</v>
      </c>
      <c r="X381" s="232">
        <f>U381</f>
        <v>3.37</v>
      </c>
      <c r="Y381" s="232">
        <f>W381/R381</f>
        <v>0.12393998695368558</v>
      </c>
      <c r="Z381" s="232" t="s">
        <v>55</v>
      </c>
      <c r="AA381" s="232">
        <v>64</v>
      </c>
      <c r="AB381" s="232" t="s">
        <v>56</v>
      </c>
      <c r="AC381" s="232">
        <v>7</v>
      </c>
      <c r="AD381" s="232" t="s">
        <v>154</v>
      </c>
      <c r="AE381" s="230" t="s">
        <v>172</v>
      </c>
      <c r="AF381" s="232" t="s">
        <v>58</v>
      </c>
      <c r="AG381" s="232" t="s">
        <v>77</v>
      </c>
      <c r="AH381" s="232" t="s">
        <v>209</v>
      </c>
      <c r="AI381" s="230" t="s">
        <v>58</v>
      </c>
      <c r="AJ381" s="230" t="s">
        <v>77</v>
      </c>
      <c r="AK381" s="230" t="s">
        <v>209</v>
      </c>
      <c r="AL381" s="230">
        <v>300</v>
      </c>
      <c r="AN381" s="230">
        <v>-45</v>
      </c>
      <c r="AO381" s="230">
        <v>170</v>
      </c>
      <c r="AP381" s="235" t="s">
        <v>314</v>
      </c>
      <c r="AQ381" s="3" t="s">
        <v>315</v>
      </c>
    </row>
    <row r="382" spans="1:43" x14ac:dyDescent="0.25">
      <c r="A382" s="230" t="s">
        <v>904</v>
      </c>
      <c r="B382" s="230" t="s">
        <v>80</v>
      </c>
      <c r="C382" s="230" t="s">
        <v>93</v>
      </c>
      <c r="D382" s="230" t="s">
        <v>103</v>
      </c>
      <c r="E382" s="230" t="s">
        <v>312</v>
      </c>
      <c r="F382" s="236" t="s">
        <v>313</v>
      </c>
      <c r="G382" s="230" t="s">
        <v>97</v>
      </c>
      <c r="H382" s="232" t="s">
        <v>86</v>
      </c>
      <c r="I382" s="230" t="s">
        <v>49</v>
      </c>
      <c r="J382" s="230" t="s">
        <v>207</v>
      </c>
      <c r="K382" s="230">
        <v>12</v>
      </c>
      <c r="L382" s="230">
        <f>K382</f>
        <v>12</v>
      </c>
      <c r="N382" s="232" t="s">
        <v>52</v>
      </c>
      <c r="O382" s="230">
        <v>2.63</v>
      </c>
      <c r="P382" s="230">
        <v>0.16</v>
      </c>
      <c r="Q382" s="232" t="s">
        <v>53</v>
      </c>
      <c r="R382" s="232">
        <f>O382</f>
        <v>2.63</v>
      </c>
      <c r="S382" s="232">
        <f>P382</f>
        <v>0.16</v>
      </c>
      <c r="T382" s="230">
        <v>6.64</v>
      </c>
      <c r="U382" s="230">
        <v>0.48</v>
      </c>
      <c r="V382" s="230" t="s">
        <v>54</v>
      </c>
      <c r="W382" s="232">
        <f>T382</f>
        <v>6.64</v>
      </c>
      <c r="X382" s="232">
        <f>U382</f>
        <v>0.48</v>
      </c>
      <c r="Y382" s="232">
        <f>W382/R382</f>
        <v>2.5247148288973382</v>
      </c>
      <c r="Z382" s="232" t="s">
        <v>55</v>
      </c>
      <c r="AA382" s="232">
        <v>64</v>
      </c>
      <c r="AB382" s="232" t="s">
        <v>56</v>
      </c>
      <c r="AC382" s="232">
        <v>7</v>
      </c>
      <c r="AD382" s="232" t="s">
        <v>154</v>
      </c>
      <c r="AE382" s="230" t="s">
        <v>172</v>
      </c>
      <c r="AF382" s="230" t="s">
        <v>60</v>
      </c>
      <c r="AG382" s="232" t="s">
        <v>173</v>
      </c>
      <c r="AH382" s="230" t="s">
        <v>174</v>
      </c>
      <c r="AI382" s="230" t="s">
        <v>58</v>
      </c>
      <c r="AJ382" s="230" t="s">
        <v>77</v>
      </c>
      <c r="AK382" s="230" t="s">
        <v>209</v>
      </c>
      <c r="AL382" s="230">
        <v>300</v>
      </c>
      <c r="AN382" s="230">
        <v>-45</v>
      </c>
      <c r="AO382" s="230">
        <v>170</v>
      </c>
      <c r="AP382" s="235" t="s">
        <v>314</v>
      </c>
      <c r="AQ382" s="3" t="s">
        <v>315</v>
      </c>
    </row>
    <row r="383" spans="1:43" x14ac:dyDescent="0.25">
      <c r="A383" s="230" t="s">
        <v>904</v>
      </c>
      <c r="B383" s="230" t="s">
        <v>80</v>
      </c>
      <c r="C383" s="230" t="s">
        <v>93</v>
      </c>
      <c r="D383" s="230" t="s">
        <v>103</v>
      </c>
      <c r="E383" s="230" t="s">
        <v>312</v>
      </c>
      <c r="F383" s="236" t="s">
        <v>313</v>
      </c>
      <c r="G383" s="230" t="s">
        <v>97</v>
      </c>
      <c r="H383" s="232" t="s">
        <v>86</v>
      </c>
      <c r="I383" s="230" t="s">
        <v>49</v>
      </c>
      <c r="J383" s="230" t="s">
        <v>207</v>
      </c>
      <c r="K383" s="230">
        <v>12</v>
      </c>
      <c r="L383" s="230">
        <f>K383</f>
        <v>12</v>
      </c>
      <c r="N383" s="232" t="s">
        <v>52</v>
      </c>
      <c r="O383" s="230">
        <v>3.03</v>
      </c>
      <c r="P383" s="230">
        <v>0.28000000000000003</v>
      </c>
      <c r="Q383" s="232" t="s">
        <v>53</v>
      </c>
      <c r="R383" s="232">
        <f>O383</f>
        <v>3.03</v>
      </c>
      <c r="S383" s="232">
        <f>P383</f>
        <v>0.28000000000000003</v>
      </c>
      <c r="T383" s="230">
        <v>8.39</v>
      </c>
      <c r="U383" s="230">
        <v>0.62</v>
      </c>
      <c r="V383" s="230" t="s">
        <v>54</v>
      </c>
      <c r="W383" s="232">
        <f>T383</f>
        <v>8.39</v>
      </c>
      <c r="X383" s="232">
        <f>U383</f>
        <v>0.62</v>
      </c>
      <c r="Y383" s="232">
        <f>W383/R383</f>
        <v>2.7689768976897695</v>
      </c>
      <c r="Z383" s="232" t="s">
        <v>55</v>
      </c>
      <c r="AA383" s="232">
        <v>64</v>
      </c>
      <c r="AB383" s="232" t="s">
        <v>56</v>
      </c>
      <c r="AC383" s="232">
        <v>7</v>
      </c>
      <c r="AD383" s="232" t="s">
        <v>154</v>
      </c>
      <c r="AE383" s="230" t="s">
        <v>172</v>
      </c>
      <c r="AF383" s="232" t="s">
        <v>58</v>
      </c>
      <c r="AG383" s="232" t="s">
        <v>77</v>
      </c>
      <c r="AH383" s="232" t="s">
        <v>209</v>
      </c>
      <c r="AI383" s="230" t="s">
        <v>58</v>
      </c>
      <c r="AJ383" s="230" t="s">
        <v>77</v>
      </c>
      <c r="AK383" s="230" t="s">
        <v>209</v>
      </c>
      <c r="AL383" s="230">
        <v>300</v>
      </c>
      <c r="AN383" s="230">
        <v>-45</v>
      </c>
      <c r="AO383" s="230">
        <v>170</v>
      </c>
      <c r="AP383" s="235" t="s">
        <v>314</v>
      </c>
      <c r="AQ383" s="3" t="s">
        <v>315</v>
      </c>
    </row>
    <row r="384" spans="1:43" x14ac:dyDescent="0.25">
      <c r="A384" s="230" t="s">
        <v>904</v>
      </c>
      <c r="B384" s="230" t="s">
        <v>80</v>
      </c>
      <c r="C384" s="230" t="s">
        <v>93</v>
      </c>
      <c r="D384" s="230" t="s">
        <v>103</v>
      </c>
      <c r="E384" s="230" t="s">
        <v>312</v>
      </c>
      <c r="F384" s="236" t="s">
        <v>313</v>
      </c>
      <c r="G384" s="230" t="s">
        <v>97</v>
      </c>
      <c r="H384" s="232" t="s">
        <v>86</v>
      </c>
      <c r="I384" s="230" t="s">
        <v>49</v>
      </c>
      <c r="J384" s="230" t="s">
        <v>207</v>
      </c>
      <c r="K384" s="230">
        <v>12</v>
      </c>
      <c r="L384" s="230">
        <f>K384</f>
        <v>12</v>
      </c>
      <c r="N384" s="232" t="s">
        <v>52</v>
      </c>
      <c r="O384" s="230">
        <v>1.86</v>
      </c>
      <c r="P384" s="230">
        <v>0.38</v>
      </c>
      <c r="Q384" s="232" t="s">
        <v>53</v>
      </c>
      <c r="R384" s="232">
        <f>O384</f>
        <v>1.86</v>
      </c>
      <c r="S384" s="232">
        <f>P384</f>
        <v>0.38</v>
      </c>
      <c r="T384" s="230">
        <v>8.44</v>
      </c>
      <c r="U384" s="230">
        <v>1.05</v>
      </c>
      <c r="V384" s="230" t="s">
        <v>54</v>
      </c>
      <c r="W384" s="232">
        <f>T384</f>
        <v>8.44</v>
      </c>
      <c r="X384" s="232">
        <f>U384</f>
        <v>1.05</v>
      </c>
      <c r="Y384" s="232">
        <f>W384/R384</f>
        <v>4.5376344086021501</v>
      </c>
      <c r="Z384" s="232" t="s">
        <v>55</v>
      </c>
      <c r="AA384" s="232">
        <v>64</v>
      </c>
      <c r="AB384" s="232" t="s">
        <v>56</v>
      </c>
      <c r="AC384" s="232">
        <v>7</v>
      </c>
      <c r="AD384" s="232" t="s">
        <v>154</v>
      </c>
      <c r="AE384" s="230" t="s">
        <v>172</v>
      </c>
      <c r="AF384" s="232" t="s">
        <v>58</v>
      </c>
      <c r="AG384" s="232" t="s">
        <v>77</v>
      </c>
      <c r="AH384" s="232" t="s">
        <v>209</v>
      </c>
      <c r="AI384" s="230" t="s">
        <v>58</v>
      </c>
      <c r="AJ384" s="230" t="s">
        <v>77</v>
      </c>
      <c r="AK384" s="230" t="s">
        <v>209</v>
      </c>
      <c r="AL384" s="230">
        <v>300</v>
      </c>
      <c r="AN384" s="230">
        <v>-45</v>
      </c>
      <c r="AO384" s="230">
        <v>170</v>
      </c>
      <c r="AP384" s="235" t="s">
        <v>314</v>
      </c>
      <c r="AQ384" s="3" t="s">
        <v>315</v>
      </c>
    </row>
    <row r="385" spans="1:43" x14ac:dyDescent="0.25">
      <c r="A385" s="230" t="s">
        <v>904</v>
      </c>
      <c r="B385" s="230" t="s">
        <v>80</v>
      </c>
      <c r="C385" s="230" t="s">
        <v>93</v>
      </c>
      <c r="D385" s="230" t="s">
        <v>103</v>
      </c>
      <c r="E385" s="230" t="s">
        <v>312</v>
      </c>
      <c r="F385" s="236" t="s">
        <v>313</v>
      </c>
      <c r="G385" s="230" t="s">
        <v>97</v>
      </c>
      <c r="H385" s="232" t="s">
        <v>86</v>
      </c>
      <c r="I385" s="230" t="s">
        <v>49</v>
      </c>
      <c r="J385" s="230" t="s">
        <v>207</v>
      </c>
      <c r="K385" s="230">
        <v>12</v>
      </c>
      <c r="L385" s="230">
        <f>K385</f>
        <v>12</v>
      </c>
      <c r="N385" s="232" t="s">
        <v>52</v>
      </c>
      <c r="O385" s="230">
        <v>3.99</v>
      </c>
      <c r="P385" s="230">
        <v>1.85</v>
      </c>
      <c r="Q385" s="232" t="s">
        <v>53</v>
      </c>
      <c r="R385" s="232">
        <f>O385</f>
        <v>3.99</v>
      </c>
      <c r="S385" s="232">
        <f>P385</f>
        <v>1.85</v>
      </c>
      <c r="T385" s="230">
        <v>8.98</v>
      </c>
      <c r="U385" s="230">
        <v>1.8</v>
      </c>
      <c r="V385" s="230" t="s">
        <v>54</v>
      </c>
      <c r="W385" s="232">
        <f>T385</f>
        <v>8.98</v>
      </c>
      <c r="X385" s="232">
        <f>U385</f>
        <v>1.8</v>
      </c>
      <c r="Y385" s="232">
        <f>W385/R385</f>
        <v>2.2506265664160403</v>
      </c>
      <c r="Z385" s="232" t="s">
        <v>55</v>
      </c>
      <c r="AA385" s="232">
        <v>64</v>
      </c>
      <c r="AB385" s="232" t="s">
        <v>56</v>
      </c>
      <c r="AC385" s="232">
        <v>7</v>
      </c>
      <c r="AD385" s="232" t="s">
        <v>154</v>
      </c>
      <c r="AE385" s="230" t="s">
        <v>172</v>
      </c>
      <c r="AF385" s="230" t="s">
        <v>60</v>
      </c>
      <c r="AG385" s="232" t="s">
        <v>173</v>
      </c>
      <c r="AH385" s="230" t="s">
        <v>174</v>
      </c>
      <c r="AI385" s="230" t="s">
        <v>58</v>
      </c>
      <c r="AJ385" s="230" t="s">
        <v>77</v>
      </c>
      <c r="AK385" s="230" t="s">
        <v>209</v>
      </c>
      <c r="AL385" s="230">
        <v>300</v>
      </c>
      <c r="AN385" s="230">
        <v>-45</v>
      </c>
      <c r="AO385" s="230">
        <v>170</v>
      </c>
      <c r="AP385" s="235" t="s">
        <v>314</v>
      </c>
      <c r="AQ385" s="3" t="s">
        <v>315</v>
      </c>
    </row>
    <row r="386" spans="1:43" x14ac:dyDescent="0.25">
      <c r="A386" s="230" t="s">
        <v>904</v>
      </c>
      <c r="B386" s="230" t="s">
        <v>80</v>
      </c>
      <c r="C386" s="230" t="s">
        <v>93</v>
      </c>
      <c r="D386" s="230" t="s">
        <v>103</v>
      </c>
      <c r="E386" s="230" t="s">
        <v>312</v>
      </c>
      <c r="F386" s="236" t="s">
        <v>313</v>
      </c>
      <c r="G386" s="230" t="s">
        <v>97</v>
      </c>
      <c r="H386" s="232" t="s">
        <v>86</v>
      </c>
      <c r="I386" s="230" t="s">
        <v>49</v>
      </c>
      <c r="J386" s="230" t="s">
        <v>207</v>
      </c>
      <c r="K386" s="230">
        <v>12</v>
      </c>
      <c r="L386" s="230">
        <f>K386</f>
        <v>12</v>
      </c>
      <c r="N386" s="232" t="s">
        <v>52</v>
      </c>
      <c r="O386" s="230">
        <v>2.25</v>
      </c>
      <c r="P386" s="230">
        <v>0.64</v>
      </c>
      <c r="Q386" s="232" t="s">
        <v>53</v>
      </c>
      <c r="R386" s="232">
        <f>O386</f>
        <v>2.25</v>
      </c>
      <c r="S386" s="232">
        <f>P386</f>
        <v>0.64</v>
      </c>
      <c r="T386" s="230">
        <v>9.2100000000000009</v>
      </c>
      <c r="U386" s="230">
        <v>1.32</v>
      </c>
      <c r="V386" s="230" t="s">
        <v>54</v>
      </c>
      <c r="W386" s="232">
        <f>T386</f>
        <v>9.2100000000000009</v>
      </c>
      <c r="X386" s="232">
        <f>U386</f>
        <v>1.32</v>
      </c>
      <c r="Y386" s="232">
        <f>W386/R386</f>
        <v>4.0933333333333337</v>
      </c>
      <c r="Z386" s="232" t="s">
        <v>55</v>
      </c>
      <c r="AA386" s="232">
        <v>64</v>
      </c>
      <c r="AB386" s="232" t="s">
        <v>56</v>
      </c>
      <c r="AC386" s="232">
        <v>7</v>
      </c>
      <c r="AD386" s="232" t="s">
        <v>154</v>
      </c>
      <c r="AE386" s="230" t="s">
        <v>172</v>
      </c>
      <c r="AF386" s="230" t="s">
        <v>60</v>
      </c>
      <c r="AG386" s="232" t="s">
        <v>173</v>
      </c>
      <c r="AH386" s="230" t="s">
        <v>174</v>
      </c>
      <c r="AI386" s="230" t="s">
        <v>58</v>
      </c>
      <c r="AJ386" s="230" t="s">
        <v>77</v>
      </c>
      <c r="AK386" s="230" t="s">
        <v>209</v>
      </c>
      <c r="AL386" s="230">
        <v>300</v>
      </c>
      <c r="AN386" s="230">
        <v>-45</v>
      </c>
      <c r="AO386" s="230">
        <v>170</v>
      </c>
      <c r="AP386" s="235" t="s">
        <v>314</v>
      </c>
      <c r="AQ386" s="3" t="s">
        <v>315</v>
      </c>
    </row>
    <row r="387" spans="1:43" x14ac:dyDescent="0.25">
      <c r="A387" s="230" t="s">
        <v>904</v>
      </c>
      <c r="B387" s="230" t="s">
        <v>80</v>
      </c>
      <c r="C387" s="230" t="s">
        <v>93</v>
      </c>
      <c r="D387" s="230" t="s">
        <v>103</v>
      </c>
      <c r="E387" s="230" t="s">
        <v>312</v>
      </c>
      <c r="F387" s="236" t="s">
        <v>313</v>
      </c>
      <c r="G387" s="230" t="s">
        <v>97</v>
      </c>
      <c r="H387" s="232" t="s">
        <v>86</v>
      </c>
      <c r="I387" s="230" t="s">
        <v>49</v>
      </c>
      <c r="J387" s="230" t="s">
        <v>203</v>
      </c>
      <c r="K387" s="230">
        <v>12</v>
      </c>
      <c r="L387" s="230">
        <f>K387</f>
        <v>12</v>
      </c>
      <c r="N387" s="232" t="s">
        <v>52</v>
      </c>
      <c r="O387" s="230">
        <v>17.13</v>
      </c>
      <c r="P387" s="230">
        <v>4.87</v>
      </c>
      <c r="Q387" s="232" t="s">
        <v>53</v>
      </c>
      <c r="R387" s="232">
        <f>O387</f>
        <v>17.13</v>
      </c>
      <c r="S387" s="232">
        <f>P387</f>
        <v>4.87</v>
      </c>
      <c r="T387" s="230">
        <v>9.4700000000000006</v>
      </c>
      <c r="U387" s="230">
        <v>1.77</v>
      </c>
      <c r="V387" s="230" t="s">
        <v>54</v>
      </c>
      <c r="W387" s="232">
        <f>T387</f>
        <v>9.4700000000000006</v>
      </c>
      <c r="X387" s="232">
        <f>U387</f>
        <v>1.77</v>
      </c>
      <c r="Y387" s="232">
        <f>W387/R387</f>
        <v>0.55283129013426746</v>
      </c>
      <c r="Z387" s="232" t="s">
        <v>55</v>
      </c>
      <c r="AA387" s="232">
        <v>64</v>
      </c>
      <c r="AB387" s="232" t="s">
        <v>56</v>
      </c>
      <c r="AC387" s="232">
        <v>7</v>
      </c>
      <c r="AD387" s="232" t="s">
        <v>154</v>
      </c>
      <c r="AE387" s="230" t="s">
        <v>172</v>
      </c>
      <c r="AF387" s="232" t="s">
        <v>58</v>
      </c>
      <c r="AG387" s="232" t="s">
        <v>77</v>
      </c>
      <c r="AH387" s="232" t="s">
        <v>209</v>
      </c>
      <c r="AI387" s="230" t="s">
        <v>58</v>
      </c>
      <c r="AJ387" s="230" t="s">
        <v>77</v>
      </c>
      <c r="AK387" s="230" t="s">
        <v>209</v>
      </c>
      <c r="AL387" s="230">
        <v>300</v>
      </c>
      <c r="AN387" s="230">
        <v>-45</v>
      </c>
      <c r="AO387" s="230">
        <v>170</v>
      </c>
      <c r="AP387" s="235" t="s">
        <v>314</v>
      </c>
      <c r="AQ387" s="3" t="s">
        <v>315</v>
      </c>
    </row>
    <row r="388" spans="1:43" x14ac:dyDescent="0.25">
      <c r="A388" s="230" t="s">
        <v>904</v>
      </c>
      <c r="B388" s="230" t="s">
        <v>80</v>
      </c>
      <c r="C388" s="230" t="s">
        <v>93</v>
      </c>
      <c r="D388" s="230" t="s">
        <v>103</v>
      </c>
      <c r="E388" s="230" t="s">
        <v>312</v>
      </c>
      <c r="F388" s="236" t="s">
        <v>313</v>
      </c>
      <c r="G388" s="230" t="s">
        <v>97</v>
      </c>
      <c r="H388" s="232" t="s">
        <v>86</v>
      </c>
      <c r="I388" s="230" t="s">
        <v>49</v>
      </c>
      <c r="J388" s="230" t="s">
        <v>207</v>
      </c>
      <c r="K388" s="230">
        <v>12</v>
      </c>
      <c r="L388" s="230">
        <f>K388</f>
        <v>12</v>
      </c>
      <c r="N388" s="232" t="s">
        <v>52</v>
      </c>
      <c r="O388" s="230">
        <v>4.4800000000000004</v>
      </c>
      <c r="P388" s="230">
        <v>1.1399999999999999</v>
      </c>
      <c r="Q388" s="232" t="s">
        <v>53</v>
      </c>
      <c r="R388" s="232">
        <f>O388</f>
        <v>4.4800000000000004</v>
      </c>
      <c r="S388" s="232">
        <f>P388</f>
        <v>1.1399999999999999</v>
      </c>
      <c r="T388" s="230">
        <v>12.92</v>
      </c>
      <c r="U388" s="230">
        <v>1.49</v>
      </c>
      <c r="V388" s="230" t="s">
        <v>54</v>
      </c>
      <c r="W388" s="232">
        <f>T388</f>
        <v>12.92</v>
      </c>
      <c r="X388" s="232">
        <f>U388</f>
        <v>1.49</v>
      </c>
      <c r="Y388" s="232">
        <f>W388/R388</f>
        <v>2.8839285714285712</v>
      </c>
      <c r="Z388" s="232" t="s">
        <v>55</v>
      </c>
      <c r="AA388" s="232">
        <v>64</v>
      </c>
      <c r="AB388" s="232" t="s">
        <v>56</v>
      </c>
      <c r="AC388" s="232">
        <v>7</v>
      </c>
      <c r="AD388" s="232" t="s">
        <v>154</v>
      </c>
      <c r="AE388" s="230" t="s">
        <v>172</v>
      </c>
      <c r="AF388" s="232" t="s">
        <v>58</v>
      </c>
      <c r="AG388" s="232" t="s">
        <v>77</v>
      </c>
      <c r="AH388" s="232" t="s">
        <v>209</v>
      </c>
      <c r="AI388" s="230" t="s">
        <v>58</v>
      </c>
      <c r="AJ388" s="230" t="s">
        <v>77</v>
      </c>
      <c r="AK388" s="230" t="s">
        <v>209</v>
      </c>
      <c r="AL388" s="230">
        <v>300</v>
      </c>
      <c r="AN388" s="230">
        <v>-45</v>
      </c>
      <c r="AO388" s="230">
        <v>170</v>
      </c>
      <c r="AP388" s="235" t="s">
        <v>314</v>
      </c>
      <c r="AQ388" s="3" t="s">
        <v>315</v>
      </c>
    </row>
    <row r="389" spans="1:43" x14ac:dyDescent="0.25">
      <c r="A389" s="230" t="s">
        <v>904</v>
      </c>
      <c r="B389" s="232" t="s">
        <v>109</v>
      </c>
      <c r="C389" s="232" t="s">
        <v>110</v>
      </c>
      <c r="D389" s="232" t="s">
        <v>111</v>
      </c>
      <c r="E389" s="232" t="s">
        <v>316</v>
      </c>
      <c r="F389" s="233" t="s">
        <v>317</v>
      </c>
      <c r="G389" s="232" t="s">
        <v>318</v>
      </c>
      <c r="H389" s="232" t="s">
        <v>319</v>
      </c>
      <c r="I389" s="232" t="s">
        <v>49</v>
      </c>
      <c r="J389" s="232" t="s">
        <v>203</v>
      </c>
      <c r="K389" s="232">
        <v>25</v>
      </c>
      <c r="L389" s="232">
        <f>K389</f>
        <v>25</v>
      </c>
      <c r="M389" s="232"/>
      <c r="N389" s="232" t="s">
        <v>52</v>
      </c>
      <c r="O389" s="232">
        <v>33.5</v>
      </c>
      <c r="P389" s="232" t="s">
        <v>55</v>
      </c>
      <c r="Q389" s="232" t="s">
        <v>261</v>
      </c>
      <c r="R389" s="232">
        <f>(O389/14.0067)</f>
        <v>2.3917125375713053</v>
      </c>
      <c r="S389" s="232" t="s">
        <v>55</v>
      </c>
      <c r="T389" s="232">
        <v>85.21</v>
      </c>
      <c r="U389" s="232" t="s">
        <v>55</v>
      </c>
      <c r="V389" s="230" t="s">
        <v>232</v>
      </c>
      <c r="W389" s="232">
        <f>T389/14.0067</f>
        <v>6.0835171739239069</v>
      </c>
      <c r="X389" s="232" t="s">
        <v>55</v>
      </c>
      <c r="Y389" s="232">
        <f>W389/R389</f>
        <v>2.5435820895522383</v>
      </c>
      <c r="Z389" s="232" t="s">
        <v>55</v>
      </c>
      <c r="AA389" s="232">
        <v>5</v>
      </c>
      <c r="AB389" s="232" t="s">
        <v>56</v>
      </c>
      <c r="AC389" s="232">
        <v>16</v>
      </c>
      <c r="AD389" s="232" t="s">
        <v>320</v>
      </c>
      <c r="AE389" s="232" t="s">
        <v>262</v>
      </c>
      <c r="AF389" s="232" t="s">
        <v>60</v>
      </c>
      <c r="AG389" s="232" t="s">
        <v>173</v>
      </c>
      <c r="AH389" s="232" t="s">
        <v>174</v>
      </c>
      <c r="AI389" s="232" t="s">
        <v>60</v>
      </c>
      <c r="AJ389" s="232">
        <v>16</v>
      </c>
      <c r="AK389" s="232" t="s">
        <v>61</v>
      </c>
      <c r="AL389" s="232">
        <v>250</v>
      </c>
      <c r="AM389" s="232"/>
      <c r="AN389" s="232">
        <v>-32</v>
      </c>
      <c r="AO389" s="232">
        <v>115</v>
      </c>
      <c r="AP389" s="232" t="s">
        <v>321</v>
      </c>
      <c r="AQ389" s="3" t="s">
        <v>908</v>
      </c>
    </row>
    <row r="390" spans="1:43" x14ac:dyDescent="0.25">
      <c r="A390" s="230" t="s">
        <v>904</v>
      </c>
      <c r="B390" s="232" t="s">
        <v>109</v>
      </c>
      <c r="C390" s="232" t="s">
        <v>110</v>
      </c>
      <c r="D390" s="232" t="s">
        <v>111</v>
      </c>
      <c r="E390" s="232" t="s">
        <v>316</v>
      </c>
      <c r="F390" s="233" t="s">
        <v>317</v>
      </c>
      <c r="G390" s="232" t="s">
        <v>318</v>
      </c>
      <c r="H390" s="232" t="s">
        <v>319</v>
      </c>
      <c r="I390" s="232" t="s">
        <v>49</v>
      </c>
      <c r="J390" s="232" t="s">
        <v>203</v>
      </c>
      <c r="K390" s="232">
        <v>25</v>
      </c>
      <c r="L390" s="232">
        <f>K390</f>
        <v>25</v>
      </c>
      <c r="M390" s="232"/>
      <c r="N390" s="232" t="s">
        <v>242</v>
      </c>
      <c r="O390" s="232">
        <v>1.21</v>
      </c>
      <c r="P390" s="232" t="s">
        <v>55</v>
      </c>
      <c r="Q390" s="232" t="s">
        <v>261</v>
      </c>
      <c r="R390" s="232">
        <f>(O390/14.0067)</f>
        <v>8.638722896899341E-2</v>
      </c>
      <c r="S390" s="232" t="s">
        <v>55</v>
      </c>
      <c r="T390" s="232">
        <v>132</v>
      </c>
      <c r="U390" s="232" t="s">
        <v>55</v>
      </c>
      <c r="V390" s="230" t="s">
        <v>232</v>
      </c>
      <c r="W390" s="232">
        <f>T390/14.0067</f>
        <v>9.4240613420720081</v>
      </c>
      <c r="X390" s="232" t="s">
        <v>55</v>
      </c>
      <c r="Y390" s="232">
        <f>W390/R390</f>
        <v>109.09090909090909</v>
      </c>
      <c r="Z390" s="232" t="s">
        <v>55</v>
      </c>
      <c r="AA390" s="232">
        <v>5</v>
      </c>
      <c r="AB390" s="232" t="s">
        <v>56</v>
      </c>
      <c r="AC390" s="232">
        <v>16</v>
      </c>
      <c r="AD390" s="232" t="s">
        <v>320</v>
      </c>
      <c r="AE390" s="232" t="s">
        <v>262</v>
      </c>
      <c r="AF390" s="232" t="s">
        <v>60</v>
      </c>
      <c r="AG390" s="232" t="s">
        <v>173</v>
      </c>
      <c r="AH390" s="232" t="s">
        <v>174</v>
      </c>
      <c r="AI390" s="232" t="s">
        <v>60</v>
      </c>
      <c r="AJ390" s="232">
        <v>16</v>
      </c>
      <c r="AK390" s="232" t="s">
        <v>61</v>
      </c>
      <c r="AL390" s="232">
        <v>250</v>
      </c>
      <c r="AM390" s="232"/>
      <c r="AN390" s="232">
        <v>-32</v>
      </c>
      <c r="AO390" s="232">
        <v>115</v>
      </c>
      <c r="AP390" s="232" t="s">
        <v>321</v>
      </c>
      <c r="AQ390" s="3" t="s">
        <v>908</v>
      </c>
    </row>
    <row r="391" spans="1:43" x14ac:dyDescent="0.25">
      <c r="A391" s="230" t="s">
        <v>904</v>
      </c>
      <c r="B391" s="232" t="s">
        <v>109</v>
      </c>
      <c r="C391" s="232" t="s">
        <v>147</v>
      </c>
      <c r="D391" s="232" t="s">
        <v>151</v>
      </c>
      <c r="E391" s="232" t="s">
        <v>152</v>
      </c>
      <c r="F391" s="233" t="s">
        <v>323</v>
      </c>
      <c r="G391" s="232" t="s">
        <v>85</v>
      </c>
      <c r="H391" s="232" t="s">
        <v>324</v>
      </c>
      <c r="I391" s="232" t="s">
        <v>49</v>
      </c>
      <c r="J391" s="232" t="s">
        <v>203</v>
      </c>
      <c r="K391" s="232">
        <v>25</v>
      </c>
      <c r="L391" s="232">
        <f>K391</f>
        <v>25</v>
      </c>
      <c r="M391" s="232"/>
      <c r="N391" s="232" t="s">
        <v>52</v>
      </c>
      <c r="O391" s="232">
        <v>17.86</v>
      </c>
      <c r="P391" s="232" t="s">
        <v>55</v>
      </c>
      <c r="Q391" s="232" t="s">
        <v>261</v>
      </c>
      <c r="R391" s="232">
        <f>(O391/14.0067)</f>
        <v>1.2751040573439854</v>
      </c>
      <c r="S391" s="232" t="s">
        <v>55</v>
      </c>
      <c r="T391" s="232">
        <v>58.57</v>
      </c>
      <c r="U391" s="232" t="s">
        <v>55</v>
      </c>
      <c r="V391" s="230" t="s">
        <v>232</v>
      </c>
      <c r="W391" s="232">
        <f>T391/14.0067</f>
        <v>4.1815702485239203</v>
      </c>
      <c r="X391" s="232" t="s">
        <v>55</v>
      </c>
      <c r="Y391" s="232">
        <f>W391/R391</f>
        <v>3.2793952967525195</v>
      </c>
      <c r="Z391" s="232" t="s">
        <v>55</v>
      </c>
      <c r="AA391" s="232">
        <v>5</v>
      </c>
      <c r="AB391" s="232" t="s">
        <v>56</v>
      </c>
      <c r="AC391" s="232">
        <v>16</v>
      </c>
      <c r="AD391" s="232" t="s">
        <v>320</v>
      </c>
      <c r="AE391" s="232" t="s">
        <v>262</v>
      </c>
      <c r="AF391" s="232" t="s">
        <v>60</v>
      </c>
      <c r="AG391" s="232" t="s">
        <v>173</v>
      </c>
      <c r="AH391" s="232" t="s">
        <v>174</v>
      </c>
      <c r="AI391" s="232" t="s">
        <v>60</v>
      </c>
      <c r="AJ391" s="232">
        <v>16</v>
      </c>
      <c r="AK391" s="232" t="s">
        <v>61</v>
      </c>
      <c r="AL391" s="232">
        <v>250</v>
      </c>
      <c r="AM391" s="232"/>
      <c r="AN391" s="232">
        <v>-32</v>
      </c>
      <c r="AO391" s="232">
        <v>115</v>
      </c>
      <c r="AP391" s="232" t="s">
        <v>321</v>
      </c>
      <c r="AQ391" s="3" t="s">
        <v>908</v>
      </c>
    </row>
    <row r="392" spans="1:43" x14ac:dyDescent="0.25">
      <c r="A392" s="230" t="s">
        <v>904</v>
      </c>
      <c r="B392" s="232" t="s">
        <v>109</v>
      </c>
      <c r="C392" s="232" t="s">
        <v>147</v>
      </c>
      <c r="D392" s="232" t="s">
        <v>151</v>
      </c>
      <c r="E392" s="232" t="s">
        <v>152</v>
      </c>
      <c r="F392" s="236" t="s">
        <v>325</v>
      </c>
      <c r="G392" s="230" t="s">
        <v>85</v>
      </c>
      <c r="H392" s="232" t="s">
        <v>86</v>
      </c>
      <c r="I392" s="230" t="s">
        <v>49</v>
      </c>
      <c r="J392" s="230" t="s">
        <v>87</v>
      </c>
      <c r="K392" s="230">
        <v>15</v>
      </c>
      <c r="L392" s="230">
        <f>K392</f>
        <v>15</v>
      </c>
      <c r="N392" s="232" t="s">
        <v>52</v>
      </c>
      <c r="O392" s="230">
        <v>5</v>
      </c>
      <c r="P392" s="230">
        <v>0.6</v>
      </c>
      <c r="Q392" s="232" t="s">
        <v>53</v>
      </c>
      <c r="R392" s="232">
        <f>O392</f>
        <v>5</v>
      </c>
      <c r="S392" s="232">
        <f>P392</f>
        <v>0.6</v>
      </c>
      <c r="T392" s="230">
        <v>11.2</v>
      </c>
      <c r="U392" s="230">
        <v>0.6</v>
      </c>
      <c r="V392" s="230" t="s">
        <v>54</v>
      </c>
      <c r="W392" s="232">
        <f>T392</f>
        <v>11.2</v>
      </c>
      <c r="X392" s="232">
        <f>U392</f>
        <v>0.6</v>
      </c>
      <c r="Y392" s="232">
        <f>W392/R392</f>
        <v>2.2399999999999998</v>
      </c>
      <c r="Z392" s="232" t="s">
        <v>55</v>
      </c>
      <c r="AA392" s="232" t="s">
        <v>55</v>
      </c>
      <c r="AB392" s="232" t="s">
        <v>326</v>
      </c>
      <c r="AC392" s="232" t="s">
        <v>55</v>
      </c>
      <c r="AD392" s="232" t="s">
        <v>326</v>
      </c>
      <c r="AE392" s="230" t="s">
        <v>75</v>
      </c>
      <c r="AF392" s="232" t="s">
        <v>58</v>
      </c>
      <c r="AG392" s="232">
        <v>0</v>
      </c>
      <c r="AH392" s="232" t="s">
        <v>90</v>
      </c>
      <c r="AI392" s="230" t="s">
        <v>60</v>
      </c>
      <c r="AJ392" s="230">
        <v>10</v>
      </c>
      <c r="AK392" s="230" t="s">
        <v>61</v>
      </c>
      <c r="AL392" s="230">
        <v>80</v>
      </c>
      <c r="AN392" s="230">
        <v>32</v>
      </c>
      <c r="AO392" s="230">
        <v>32</v>
      </c>
      <c r="AP392" s="234" t="s">
        <v>327</v>
      </c>
      <c r="AQ392" s="3" t="s">
        <v>328</v>
      </c>
    </row>
    <row r="393" spans="1:43" x14ac:dyDescent="0.25">
      <c r="A393" s="230" t="s">
        <v>904</v>
      </c>
      <c r="B393" s="232" t="s">
        <v>109</v>
      </c>
      <c r="C393" s="232" t="s">
        <v>147</v>
      </c>
      <c r="D393" s="232" t="s">
        <v>151</v>
      </c>
      <c r="E393" s="232" t="s">
        <v>152</v>
      </c>
      <c r="F393" s="236" t="s">
        <v>325</v>
      </c>
      <c r="G393" s="232" t="s">
        <v>85</v>
      </c>
      <c r="H393" s="230" t="s">
        <v>86</v>
      </c>
      <c r="I393" s="230" t="s">
        <v>49</v>
      </c>
      <c r="J393" s="230" t="s">
        <v>203</v>
      </c>
      <c r="K393" s="230">
        <v>20</v>
      </c>
      <c r="L393" s="230">
        <f>K393</f>
        <v>20</v>
      </c>
      <c r="N393" s="232" t="s">
        <v>52</v>
      </c>
      <c r="O393" s="230">
        <v>37.799999999999997</v>
      </c>
      <c r="P393" s="230">
        <v>1.6</v>
      </c>
      <c r="Q393" s="232" t="s">
        <v>53</v>
      </c>
      <c r="R393" s="232">
        <f>O393</f>
        <v>37.799999999999997</v>
      </c>
      <c r="S393" s="232">
        <f>P393</f>
        <v>1.6</v>
      </c>
      <c r="T393" s="230">
        <v>26.8</v>
      </c>
      <c r="U393" s="230">
        <v>0.9</v>
      </c>
      <c r="V393" s="230" t="s">
        <v>54</v>
      </c>
      <c r="W393" s="230">
        <f>T393</f>
        <v>26.8</v>
      </c>
      <c r="X393" s="232">
        <f>U393</f>
        <v>0.9</v>
      </c>
      <c r="Y393" s="232">
        <f>W393/R393</f>
        <v>0.70899470899470907</v>
      </c>
      <c r="Z393" s="232" t="s">
        <v>55</v>
      </c>
      <c r="AA393" s="232" t="s">
        <v>55</v>
      </c>
      <c r="AB393" s="232" t="s">
        <v>326</v>
      </c>
      <c r="AC393" s="232" t="s">
        <v>55</v>
      </c>
      <c r="AD393" s="232" t="s">
        <v>326</v>
      </c>
      <c r="AE393" s="230" t="s">
        <v>75</v>
      </c>
      <c r="AF393" s="232" t="s">
        <v>60</v>
      </c>
      <c r="AG393" s="232" t="s">
        <v>173</v>
      </c>
      <c r="AH393" s="232" t="s">
        <v>174</v>
      </c>
      <c r="AI393" s="230" t="s">
        <v>60</v>
      </c>
      <c r="AJ393" s="230">
        <v>36.200000000000003</v>
      </c>
      <c r="AK393" s="230" t="s">
        <v>61</v>
      </c>
      <c r="AL393" s="230">
        <v>80</v>
      </c>
      <c r="AN393" s="230">
        <v>36</v>
      </c>
      <c r="AO393" s="230">
        <v>32</v>
      </c>
      <c r="AP393" s="241" t="s">
        <v>329</v>
      </c>
      <c r="AQ393" s="3" t="s">
        <v>330</v>
      </c>
    </row>
    <row r="394" spans="1:43" x14ac:dyDescent="0.25">
      <c r="A394" s="230" t="s">
        <v>904</v>
      </c>
      <c r="B394" s="232" t="s">
        <v>109</v>
      </c>
      <c r="C394" s="232" t="s">
        <v>147</v>
      </c>
      <c r="D394" s="232" t="s">
        <v>151</v>
      </c>
      <c r="E394" s="232" t="s">
        <v>152</v>
      </c>
      <c r="F394" s="233" t="s">
        <v>331</v>
      </c>
      <c r="G394" s="230" t="s">
        <v>85</v>
      </c>
      <c r="H394" s="232" t="s">
        <v>86</v>
      </c>
      <c r="I394" s="230" t="s">
        <v>49</v>
      </c>
      <c r="J394" s="230" t="s">
        <v>203</v>
      </c>
      <c r="K394" s="230">
        <v>16</v>
      </c>
      <c r="L394" s="230">
        <f>K394</f>
        <v>16</v>
      </c>
      <c r="M394" s="230" t="s">
        <v>332</v>
      </c>
      <c r="N394" s="232" t="s">
        <v>52</v>
      </c>
      <c r="O394" s="230">
        <v>11.62</v>
      </c>
      <c r="P394" s="230">
        <v>3.06</v>
      </c>
      <c r="Q394" s="232" t="s">
        <v>53</v>
      </c>
      <c r="R394" s="232">
        <f>O394</f>
        <v>11.62</v>
      </c>
      <c r="S394" s="232">
        <f>P394</f>
        <v>3.06</v>
      </c>
      <c r="T394" s="230">
        <v>46.43</v>
      </c>
      <c r="U394" s="230">
        <v>5.22</v>
      </c>
      <c r="V394" s="230" t="s">
        <v>54</v>
      </c>
      <c r="W394" s="232">
        <f>T394</f>
        <v>46.43</v>
      </c>
      <c r="X394" s="232">
        <f>U394</f>
        <v>5.22</v>
      </c>
      <c r="Y394" s="232">
        <f>W394/R394</f>
        <v>3.9956970740103275</v>
      </c>
      <c r="Z394" s="232" t="s">
        <v>55</v>
      </c>
      <c r="AA394" s="232">
        <v>200</v>
      </c>
      <c r="AB394" s="232" t="s">
        <v>56</v>
      </c>
      <c r="AC394" s="232">
        <v>6</v>
      </c>
      <c r="AD394" s="232" t="s">
        <v>154</v>
      </c>
      <c r="AE394" s="230" t="s">
        <v>75</v>
      </c>
      <c r="AF394" s="232" t="s">
        <v>58</v>
      </c>
      <c r="AG394" s="232">
        <v>0</v>
      </c>
      <c r="AH394" s="232" t="s">
        <v>90</v>
      </c>
      <c r="AI394" s="230" t="s">
        <v>60</v>
      </c>
      <c r="AJ394" s="230">
        <v>30</v>
      </c>
      <c r="AK394" s="230" t="s">
        <v>61</v>
      </c>
      <c r="AL394" s="230">
        <v>100</v>
      </c>
      <c r="AN394" s="230">
        <v>36</v>
      </c>
      <c r="AO394" s="230">
        <v>120</v>
      </c>
      <c r="AP394" s="234" t="s">
        <v>333</v>
      </c>
      <c r="AQ394" s="3" t="s">
        <v>334</v>
      </c>
    </row>
    <row r="395" spans="1:43" x14ac:dyDescent="0.25">
      <c r="A395" s="230" t="s">
        <v>904</v>
      </c>
      <c r="B395" s="232" t="s">
        <v>109</v>
      </c>
      <c r="C395" s="232" t="s">
        <v>147</v>
      </c>
      <c r="D395" s="232" t="s">
        <v>151</v>
      </c>
      <c r="E395" s="232" t="s">
        <v>152</v>
      </c>
      <c r="F395" s="233" t="s">
        <v>331</v>
      </c>
      <c r="G395" s="230" t="s">
        <v>85</v>
      </c>
      <c r="H395" s="232" t="s">
        <v>86</v>
      </c>
      <c r="I395" s="230" t="s">
        <v>49</v>
      </c>
      <c r="J395" s="230" t="s">
        <v>203</v>
      </c>
      <c r="K395" s="230">
        <v>16</v>
      </c>
      <c r="L395" s="230">
        <f>K395</f>
        <v>16</v>
      </c>
      <c r="M395" s="230" t="s">
        <v>335</v>
      </c>
      <c r="N395" s="232" t="s">
        <v>52</v>
      </c>
      <c r="O395" s="230">
        <v>12.5</v>
      </c>
      <c r="P395" s="230">
        <v>1.76</v>
      </c>
      <c r="Q395" s="232" t="s">
        <v>53</v>
      </c>
      <c r="R395" s="232">
        <f>O395</f>
        <v>12.5</v>
      </c>
      <c r="S395" s="232">
        <f>P395</f>
        <v>1.76</v>
      </c>
      <c r="T395" s="230">
        <v>63.14</v>
      </c>
      <c r="U395" s="230">
        <v>7.06</v>
      </c>
      <c r="V395" s="230" t="s">
        <v>54</v>
      </c>
      <c r="W395" s="232">
        <f>T395</f>
        <v>63.14</v>
      </c>
      <c r="X395" s="232">
        <f>U395</f>
        <v>7.06</v>
      </c>
      <c r="Y395" s="232">
        <f>W395/R395</f>
        <v>5.0511999999999997</v>
      </c>
      <c r="Z395" s="232" t="s">
        <v>55</v>
      </c>
      <c r="AA395" s="232">
        <v>200</v>
      </c>
      <c r="AB395" s="232" t="s">
        <v>56</v>
      </c>
      <c r="AC395" s="232">
        <v>6</v>
      </c>
      <c r="AD395" s="232" t="s">
        <v>154</v>
      </c>
      <c r="AE395" s="230" t="s">
        <v>75</v>
      </c>
      <c r="AF395" s="232" t="s">
        <v>58</v>
      </c>
      <c r="AG395" s="232">
        <v>0</v>
      </c>
      <c r="AH395" s="232" t="s">
        <v>90</v>
      </c>
      <c r="AI395" s="230" t="s">
        <v>60</v>
      </c>
      <c r="AJ395" s="230">
        <v>30</v>
      </c>
      <c r="AK395" s="230" t="s">
        <v>61</v>
      </c>
      <c r="AL395" s="230">
        <v>100</v>
      </c>
      <c r="AN395" s="230">
        <v>36</v>
      </c>
      <c r="AO395" s="230">
        <v>120</v>
      </c>
      <c r="AP395" s="234" t="s">
        <v>333</v>
      </c>
      <c r="AQ395" s="3" t="s">
        <v>334</v>
      </c>
    </row>
    <row r="396" spans="1:43" x14ac:dyDescent="0.25">
      <c r="A396" s="230" t="s">
        <v>904</v>
      </c>
      <c r="B396" s="232" t="s">
        <v>109</v>
      </c>
      <c r="C396" s="232" t="s">
        <v>147</v>
      </c>
      <c r="D396" s="232" t="s">
        <v>151</v>
      </c>
      <c r="E396" s="232" t="s">
        <v>152</v>
      </c>
      <c r="F396" s="233" t="s">
        <v>331</v>
      </c>
      <c r="G396" s="230" t="s">
        <v>85</v>
      </c>
      <c r="H396" s="232" t="s">
        <v>86</v>
      </c>
      <c r="I396" s="230" t="s">
        <v>49</v>
      </c>
      <c r="J396" s="230" t="s">
        <v>203</v>
      </c>
      <c r="K396" s="230">
        <v>16</v>
      </c>
      <c r="L396" s="230">
        <f>K396</f>
        <v>16</v>
      </c>
      <c r="M396" s="230" t="s">
        <v>336</v>
      </c>
      <c r="N396" s="232" t="s">
        <v>52</v>
      </c>
      <c r="O396" s="230">
        <v>17.46</v>
      </c>
      <c r="P396" s="230">
        <v>4.6500000000000004</v>
      </c>
      <c r="Q396" s="232" t="s">
        <v>53</v>
      </c>
      <c r="R396" s="232">
        <f>O396</f>
        <v>17.46</v>
      </c>
      <c r="S396" s="232">
        <f>P396</f>
        <v>4.6500000000000004</v>
      </c>
      <c r="T396" s="230">
        <v>83.42</v>
      </c>
      <c r="U396" s="230">
        <v>8.58</v>
      </c>
      <c r="V396" s="230" t="s">
        <v>54</v>
      </c>
      <c r="W396" s="232">
        <f>T396</f>
        <v>83.42</v>
      </c>
      <c r="X396" s="232">
        <f>U396</f>
        <v>8.58</v>
      </c>
      <c r="Y396" s="232">
        <f>W396/R396</f>
        <v>4.7777777777777777</v>
      </c>
      <c r="Z396" s="232" t="s">
        <v>55</v>
      </c>
      <c r="AA396" s="232">
        <v>200</v>
      </c>
      <c r="AB396" s="232" t="s">
        <v>56</v>
      </c>
      <c r="AC396" s="232">
        <v>6</v>
      </c>
      <c r="AD396" s="232" t="s">
        <v>154</v>
      </c>
      <c r="AE396" s="230" t="s">
        <v>75</v>
      </c>
      <c r="AF396" s="232" t="s">
        <v>58</v>
      </c>
      <c r="AG396" s="232">
        <v>0</v>
      </c>
      <c r="AH396" s="232" t="s">
        <v>90</v>
      </c>
      <c r="AI396" s="230" t="s">
        <v>60</v>
      </c>
      <c r="AJ396" s="230">
        <v>30</v>
      </c>
      <c r="AK396" s="230" t="s">
        <v>61</v>
      </c>
      <c r="AL396" s="230">
        <v>100</v>
      </c>
      <c r="AN396" s="230">
        <v>36</v>
      </c>
      <c r="AO396" s="230">
        <v>120</v>
      </c>
      <c r="AP396" s="234" t="s">
        <v>333</v>
      </c>
      <c r="AQ396" s="3" t="s">
        <v>334</v>
      </c>
    </row>
    <row r="397" spans="1:43" x14ac:dyDescent="0.25">
      <c r="A397" s="230" t="s">
        <v>904</v>
      </c>
      <c r="B397" s="232" t="s">
        <v>109</v>
      </c>
      <c r="C397" s="232" t="s">
        <v>147</v>
      </c>
      <c r="D397" s="232" t="s">
        <v>151</v>
      </c>
      <c r="E397" s="232" t="s">
        <v>152</v>
      </c>
      <c r="F397" s="233" t="s">
        <v>331</v>
      </c>
      <c r="G397" s="230" t="s">
        <v>85</v>
      </c>
      <c r="H397" s="232" t="s">
        <v>86</v>
      </c>
      <c r="I397" s="230" t="s">
        <v>49</v>
      </c>
      <c r="J397" s="230" t="s">
        <v>203</v>
      </c>
      <c r="K397" s="230">
        <v>16</v>
      </c>
      <c r="L397" s="230">
        <f>K397</f>
        <v>16</v>
      </c>
      <c r="M397" s="230" t="s">
        <v>51</v>
      </c>
      <c r="N397" s="232" t="s">
        <v>52</v>
      </c>
      <c r="O397" s="230">
        <v>22.99</v>
      </c>
      <c r="P397" s="230">
        <v>2.2799999999999998</v>
      </c>
      <c r="Q397" s="232" t="s">
        <v>53</v>
      </c>
      <c r="R397" s="232">
        <f>O397</f>
        <v>22.99</v>
      </c>
      <c r="S397" s="232">
        <f>P397</f>
        <v>2.2799999999999998</v>
      </c>
      <c r="T397" s="230">
        <v>109.13</v>
      </c>
      <c r="U397" s="230">
        <v>12.45</v>
      </c>
      <c r="V397" s="230" t="s">
        <v>54</v>
      </c>
      <c r="W397" s="232">
        <f>T397</f>
        <v>109.13</v>
      </c>
      <c r="X397" s="232">
        <f>U397</f>
        <v>12.45</v>
      </c>
      <c r="Y397" s="232">
        <f>W397/R397</f>
        <v>4.7468464549804263</v>
      </c>
      <c r="Z397" s="232" t="s">
        <v>55</v>
      </c>
      <c r="AA397" s="232">
        <v>200</v>
      </c>
      <c r="AB397" s="232" t="s">
        <v>56</v>
      </c>
      <c r="AC397" s="232">
        <v>6</v>
      </c>
      <c r="AD397" s="232" t="s">
        <v>154</v>
      </c>
      <c r="AE397" s="230" t="s">
        <v>75</v>
      </c>
      <c r="AF397" s="232" t="s">
        <v>58</v>
      </c>
      <c r="AG397" s="232">
        <v>0</v>
      </c>
      <c r="AH397" s="232" t="s">
        <v>90</v>
      </c>
      <c r="AI397" s="230" t="s">
        <v>60</v>
      </c>
      <c r="AJ397" s="230">
        <v>30</v>
      </c>
      <c r="AK397" s="230" t="s">
        <v>61</v>
      </c>
      <c r="AL397" s="230">
        <v>100</v>
      </c>
      <c r="AN397" s="230">
        <v>36</v>
      </c>
      <c r="AO397" s="230">
        <v>120</v>
      </c>
      <c r="AP397" s="234" t="s">
        <v>333</v>
      </c>
      <c r="AQ397" s="3" t="s">
        <v>334</v>
      </c>
    </row>
    <row r="398" spans="1:43" x14ac:dyDescent="0.25">
      <c r="A398" s="230" t="s">
        <v>904</v>
      </c>
      <c r="B398" s="232" t="s">
        <v>109</v>
      </c>
      <c r="C398" s="232" t="s">
        <v>147</v>
      </c>
      <c r="D398" s="232" t="s">
        <v>151</v>
      </c>
      <c r="E398" s="232" t="s">
        <v>152</v>
      </c>
      <c r="F398" s="236" t="s">
        <v>325</v>
      </c>
      <c r="G398" s="230" t="s">
        <v>85</v>
      </c>
      <c r="H398" s="232" t="s">
        <v>86</v>
      </c>
      <c r="I398" s="230" t="s">
        <v>49</v>
      </c>
      <c r="J398" s="230" t="s">
        <v>203</v>
      </c>
      <c r="K398" s="230">
        <v>16</v>
      </c>
      <c r="L398" s="230">
        <f>K398</f>
        <v>16</v>
      </c>
      <c r="M398" s="230" t="s">
        <v>332</v>
      </c>
      <c r="N398" s="232" t="s">
        <v>52</v>
      </c>
      <c r="O398" s="230">
        <v>7.62</v>
      </c>
      <c r="P398" s="230">
        <v>1.97</v>
      </c>
      <c r="Q398" s="232" t="s">
        <v>53</v>
      </c>
      <c r="R398" s="232">
        <f>O398</f>
        <v>7.62</v>
      </c>
      <c r="S398" s="232">
        <f>P398</f>
        <v>1.97</v>
      </c>
      <c r="T398" s="230">
        <v>62.78</v>
      </c>
      <c r="U398" s="230">
        <v>7.2</v>
      </c>
      <c r="V398" s="230" t="s">
        <v>54</v>
      </c>
      <c r="W398" s="232">
        <f>T398</f>
        <v>62.78</v>
      </c>
      <c r="X398" s="232">
        <f>U398</f>
        <v>7.2</v>
      </c>
      <c r="Y398" s="232">
        <f>W398/R398</f>
        <v>8.2388451443569561</v>
      </c>
      <c r="Z398" s="232" t="s">
        <v>55</v>
      </c>
      <c r="AA398" s="232">
        <v>200</v>
      </c>
      <c r="AB398" s="232" t="s">
        <v>56</v>
      </c>
      <c r="AC398" s="232">
        <v>6</v>
      </c>
      <c r="AD398" s="232" t="s">
        <v>154</v>
      </c>
      <c r="AE398" s="230" t="s">
        <v>75</v>
      </c>
      <c r="AF398" s="232" t="s">
        <v>58</v>
      </c>
      <c r="AG398" s="232">
        <v>0</v>
      </c>
      <c r="AH398" s="232" t="s">
        <v>90</v>
      </c>
      <c r="AI398" s="230" t="s">
        <v>60</v>
      </c>
      <c r="AJ398" s="230">
        <v>30</v>
      </c>
      <c r="AK398" s="230" t="s">
        <v>61</v>
      </c>
      <c r="AL398" s="230">
        <v>100</v>
      </c>
      <c r="AN398" s="230">
        <v>36</v>
      </c>
      <c r="AO398" s="230">
        <v>121</v>
      </c>
      <c r="AP398" s="234" t="s">
        <v>333</v>
      </c>
      <c r="AQ398" s="3" t="s">
        <v>334</v>
      </c>
    </row>
    <row r="399" spans="1:43" x14ac:dyDescent="0.25">
      <c r="A399" s="230" t="s">
        <v>904</v>
      </c>
      <c r="B399" s="232" t="s">
        <v>109</v>
      </c>
      <c r="C399" s="232" t="s">
        <v>147</v>
      </c>
      <c r="D399" s="232" t="s">
        <v>151</v>
      </c>
      <c r="E399" s="232" t="s">
        <v>152</v>
      </c>
      <c r="F399" s="236" t="s">
        <v>325</v>
      </c>
      <c r="G399" s="230" t="s">
        <v>85</v>
      </c>
      <c r="H399" s="232" t="s">
        <v>86</v>
      </c>
      <c r="I399" s="230" t="s">
        <v>49</v>
      </c>
      <c r="J399" s="230" t="s">
        <v>203</v>
      </c>
      <c r="K399" s="230">
        <v>16</v>
      </c>
      <c r="L399" s="230">
        <f>K399</f>
        <v>16</v>
      </c>
      <c r="M399" s="230" t="s">
        <v>335</v>
      </c>
      <c r="N399" s="232" t="s">
        <v>52</v>
      </c>
      <c r="O399" s="230">
        <v>10.23</v>
      </c>
      <c r="P399" s="230">
        <v>2.63</v>
      </c>
      <c r="Q399" s="232" t="s">
        <v>53</v>
      </c>
      <c r="R399" s="232">
        <f>O399</f>
        <v>10.23</v>
      </c>
      <c r="S399" s="232">
        <f>P399</f>
        <v>2.63</v>
      </c>
      <c r="T399" s="230">
        <v>75.790000000000006</v>
      </c>
      <c r="U399" s="230">
        <v>8.0500000000000007</v>
      </c>
      <c r="V399" s="230" t="s">
        <v>54</v>
      </c>
      <c r="W399" s="232">
        <f>T399</f>
        <v>75.790000000000006</v>
      </c>
      <c r="X399" s="232">
        <f>U399</f>
        <v>8.0500000000000007</v>
      </c>
      <c r="Y399" s="232">
        <f>W399/R399</f>
        <v>7.4086021505376349</v>
      </c>
      <c r="Z399" s="232" t="s">
        <v>55</v>
      </c>
      <c r="AA399" s="232">
        <v>200</v>
      </c>
      <c r="AB399" s="232" t="s">
        <v>56</v>
      </c>
      <c r="AC399" s="232">
        <v>6</v>
      </c>
      <c r="AD399" s="232" t="s">
        <v>154</v>
      </c>
      <c r="AE399" s="230" t="s">
        <v>75</v>
      </c>
      <c r="AF399" s="232" t="s">
        <v>58</v>
      </c>
      <c r="AG399" s="232">
        <v>0</v>
      </c>
      <c r="AH399" s="232" t="s">
        <v>90</v>
      </c>
      <c r="AI399" s="230" t="s">
        <v>60</v>
      </c>
      <c r="AJ399" s="230">
        <v>30</v>
      </c>
      <c r="AK399" s="230" t="s">
        <v>61</v>
      </c>
      <c r="AL399" s="230">
        <v>100</v>
      </c>
      <c r="AN399" s="230">
        <v>36</v>
      </c>
      <c r="AO399" s="230">
        <v>121</v>
      </c>
      <c r="AP399" s="234" t="s">
        <v>333</v>
      </c>
      <c r="AQ399" s="3" t="s">
        <v>334</v>
      </c>
    </row>
    <row r="400" spans="1:43" x14ac:dyDescent="0.25">
      <c r="A400" s="230" t="s">
        <v>904</v>
      </c>
      <c r="B400" s="232" t="s">
        <v>109</v>
      </c>
      <c r="C400" s="232" t="s">
        <v>147</v>
      </c>
      <c r="D400" s="232" t="s">
        <v>151</v>
      </c>
      <c r="E400" s="232" t="s">
        <v>152</v>
      </c>
      <c r="F400" s="236" t="s">
        <v>325</v>
      </c>
      <c r="G400" s="230" t="s">
        <v>85</v>
      </c>
      <c r="H400" s="232" t="s">
        <v>86</v>
      </c>
      <c r="I400" s="230" t="s">
        <v>49</v>
      </c>
      <c r="J400" s="230" t="s">
        <v>203</v>
      </c>
      <c r="K400" s="230">
        <v>16</v>
      </c>
      <c r="L400" s="230">
        <f>K400</f>
        <v>16</v>
      </c>
      <c r="M400" s="230" t="s">
        <v>336</v>
      </c>
      <c r="N400" s="232" t="s">
        <v>52</v>
      </c>
      <c r="O400" s="230">
        <v>11.74</v>
      </c>
      <c r="P400" s="230">
        <v>2.94</v>
      </c>
      <c r="Q400" s="232" t="s">
        <v>53</v>
      </c>
      <c r="R400" s="232">
        <f>O400</f>
        <v>11.74</v>
      </c>
      <c r="S400" s="232">
        <f>P400</f>
        <v>2.94</v>
      </c>
      <c r="T400" s="230">
        <v>99.76</v>
      </c>
      <c r="U400" s="230">
        <v>9.7200000000000006</v>
      </c>
      <c r="V400" s="230" t="s">
        <v>54</v>
      </c>
      <c r="W400" s="232">
        <f>T400</f>
        <v>99.76</v>
      </c>
      <c r="X400" s="232">
        <f>U400</f>
        <v>9.7200000000000006</v>
      </c>
      <c r="Y400" s="232">
        <f>W400/R400</f>
        <v>8.4974446337308347</v>
      </c>
      <c r="Z400" s="232" t="s">
        <v>55</v>
      </c>
      <c r="AA400" s="232">
        <v>200</v>
      </c>
      <c r="AB400" s="232" t="s">
        <v>56</v>
      </c>
      <c r="AC400" s="232">
        <v>6</v>
      </c>
      <c r="AD400" s="232" t="s">
        <v>154</v>
      </c>
      <c r="AE400" s="230" t="s">
        <v>75</v>
      </c>
      <c r="AF400" s="232" t="s">
        <v>58</v>
      </c>
      <c r="AG400" s="232">
        <v>0</v>
      </c>
      <c r="AH400" s="232" t="s">
        <v>90</v>
      </c>
      <c r="AI400" s="230" t="s">
        <v>60</v>
      </c>
      <c r="AJ400" s="230">
        <v>30</v>
      </c>
      <c r="AK400" s="230" t="s">
        <v>61</v>
      </c>
      <c r="AL400" s="230">
        <v>100</v>
      </c>
      <c r="AN400" s="230">
        <v>36</v>
      </c>
      <c r="AO400" s="230">
        <v>121</v>
      </c>
      <c r="AP400" s="234" t="s">
        <v>333</v>
      </c>
      <c r="AQ400" s="3" t="s">
        <v>334</v>
      </c>
    </row>
    <row r="401" spans="1:43" x14ac:dyDescent="0.25">
      <c r="A401" s="230" t="s">
        <v>904</v>
      </c>
      <c r="B401" s="232" t="s">
        <v>109</v>
      </c>
      <c r="C401" s="232" t="s">
        <v>147</v>
      </c>
      <c r="D401" s="232" t="s">
        <v>151</v>
      </c>
      <c r="E401" s="232" t="s">
        <v>152</v>
      </c>
      <c r="F401" s="236" t="s">
        <v>325</v>
      </c>
      <c r="G401" s="230" t="s">
        <v>85</v>
      </c>
      <c r="H401" s="232" t="s">
        <v>86</v>
      </c>
      <c r="I401" s="230" t="s">
        <v>49</v>
      </c>
      <c r="J401" s="230" t="s">
        <v>203</v>
      </c>
      <c r="K401" s="230">
        <v>16</v>
      </c>
      <c r="L401" s="230">
        <f>K401</f>
        <v>16</v>
      </c>
      <c r="M401" s="230" t="s">
        <v>51</v>
      </c>
      <c r="N401" s="232" t="s">
        <v>52</v>
      </c>
      <c r="O401" s="230">
        <v>15.15</v>
      </c>
      <c r="P401" s="230">
        <v>3.62</v>
      </c>
      <c r="Q401" s="232" t="s">
        <v>53</v>
      </c>
      <c r="R401" s="232">
        <f>O401</f>
        <v>15.15</v>
      </c>
      <c r="S401" s="232">
        <f>P401</f>
        <v>3.62</v>
      </c>
      <c r="T401" s="230">
        <v>124.25</v>
      </c>
      <c r="U401" s="230">
        <v>14.11</v>
      </c>
      <c r="V401" s="230" t="s">
        <v>54</v>
      </c>
      <c r="W401" s="232">
        <f>T401</f>
        <v>124.25</v>
      </c>
      <c r="X401" s="232">
        <f>U401</f>
        <v>14.11</v>
      </c>
      <c r="Y401" s="232">
        <f>W401/R401</f>
        <v>8.2013201320132012</v>
      </c>
      <c r="Z401" s="232" t="s">
        <v>55</v>
      </c>
      <c r="AA401" s="232">
        <v>200</v>
      </c>
      <c r="AB401" s="232" t="s">
        <v>56</v>
      </c>
      <c r="AC401" s="232">
        <v>6</v>
      </c>
      <c r="AD401" s="232" t="s">
        <v>154</v>
      </c>
      <c r="AE401" s="230" t="s">
        <v>75</v>
      </c>
      <c r="AF401" s="232" t="s">
        <v>58</v>
      </c>
      <c r="AG401" s="232">
        <v>0</v>
      </c>
      <c r="AH401" s="232" t="s">
        <v>90</v>
      </c>
      <c r="AI401" s="230" t="s">
        <v>60</v>
      </c>
      <c r="AJ401" s="230">
        <v>30</v>
      </c>
      <c r="AK401" s="230" t="s">
        <v>61</v>
      </c>
      <c r="AL401" s="230">
        <v>100</v>
      </c>
      <c r="AN401" s="230">
        <v>36</v>
      </c>
      <c r="AO401" s="230">
        <v>121</v>
      </c>
      <c r="AP401" s="234" t="s">
        <v>333</v>
      </c>
      <c r="AQ401" s="3" t="s">
        <v>334</v>
      </c>
    </row>
    <row r="402" spans="1:43" x14ac:dyDescent="0.25">
      <c r="A402" s="230" t="s">
        <v>904</v>
      </c>
      <c r="B402" s="232" t="s">
        <v>80</v>
      </c>
      <c r="C402" s="230" t="s">
        <v>337</v>
      </c>
      <c r="D402" s="230" t="s">
        <v>338</v>
      </c>
      <c r="E402" s="230" t="s">
        <v>339</v>
      </c>
      <c r="F402" s="236" t="s">
        <v>340</v>
      </c>
      <c r="G402" s="230" t="s">
        <v>97</v>
      </c>
      <c r="H402" s="230" t="s">
        <v>228</v>
      </c>
      <c r="I402" s="230" t="s">
        <v>49</v>
      </c>
      <c r="J402" s="230" t="s">
        <v>203</v>
      </c>
      <c r="K402" s="230">
        <v>16</v>
      </c>
      <c r="L402" s="230">
        <f>K402</f>
        <v>16</v>
      </c>
      <c r="M402" s="230" t="s">
        <v>341</v>
      </c>
      <c r="N402" s="232" t="s">
        <v>52</v>
      </c>
      <c r="O402" s="230">
        <v>15.28</v>
      </c>
      <c r="P402" s="230" t="s">
        <v>55</v>
      </c>
      <c r="Q402" s="232" t="s">
        <v>53</v>
      </c>
      <c r="R402" s="232">
        <f>O402</f>
        <v>15.28</v>
      </c>
      <c r="S402" s="232" t="str">
        <f>P402</f>
        <v>NA</v>
      </c>
      <c r="T402" s="230">
        <v>16.96</v>
      </c>
      <c r="U402" s="230" t="s">
        <v>55</v>
      </c>
      <c r="V402" s="230" t="s">
        <v>54</v>
      </c>
      <c r="W402" s="232">
        <f>T402</f>
        <v>16.96</v>
      </c>
      <c r="X402" s="232" t="str">
        <f>U402</f>
        <v>NA</v>
      </c>
      <c r="Y402" s="232">
        <f>W402/R402</f>
        <v>1.1099476439790577</v>
      </c>
      <c r="Z402" s="232" t="s">
        <v>55</v>
      </c>
      <c r="AA402" s="232">
        <v>65.23</v>
      </c>
      <c r="AB402" s="232" t="s">
        <v>56</v>
      </c>
      <c r="AC402" s="232" t="s">
        <v>55</v>
      </c>
      <c r="AD402" s="232" t="s">
        <v>342</v>
      </c>
      <c r="AE402" s="230" t="s">
        <v>75</v>
      </c>
      <c r="AF402" s="230" t="s">
        <v>58</v>
      </c>
      <c r="AG402" s="230" t="s">
        <v>271</v>
      </c>
      <c r="AH402" s="230" t="s">
        <v>343</v>
      </c>
      <c r="AI402" s="230" t="s">
        <v>58</v>
      </c>
      <c r="AJ402" s="230" t="s">
        <v>77</v>
      </c>
      <c r="AK402" s="232" t="s">
        <v>209</v>
      </c>
      <c r="AL402" s="232">
        <v>125</v>
      </c>
      <c r="AN402" s="230">
        <v>43</v>
      </c>
      <c r="AO402" s="230">
        <v>-5</v>
      </c>
      <c r="AP402" s="230" t="s">
        <v>344</v>
      </c>
      <c r="AQ402" s="3" t="s">
        <v>345</v>
      </c>
    </row>
    <row r="403" spans="1:43" x14ac:dyDescent="0.25">
      <c r="A403" s="230" t="s">
        <v>904</v>
      </c>
      <c r="B403" s="232" t="s">
        <v>80</v>
      </c>
      <c r="C403" s="230" t="s">
        <v>337</v>
      </c>
      <c r="D403" s="230" t="s">
        <v>338</v>
      </c>
      <c r="E403" s="230" t="s">
        <v>339</v>
      </c>
      <c r="F403" s="236" t="s">
        <v>340</v>
      </c>
      <c r="G403" s="230" t="s">
        <v>97</v>
      </c>
      <c r="H403" s="230" t="s">
        <v>228</v>
      </c>
      <c r="I403" s="230" t="s">
        <v>49</v>
      </c>
      <c r="J403" s="230" t="s">
        <v>203</v>
      </c>
      <c r="K403" s="230">
        <v>16</v>
      </c>
      <c r="L403" s="230">
        <f>K403</f>
        <v>16</v>
      </c>
      <c r="M403" s="230" t="s">
        <v>341</v>
      </c>
      <c r="N403" s="232" t="s">
        <v>52</v>
      </c>
      <c r="O403" s="230">
        <v>30.53</v>
      </c>
      <c r="P403" s="230" t="s">
        <v>55</v>
      </c>
      <c r="Q403" s="232" t="s">
        <v>53</v>
      </c>
      <c r="R403" s="232">
        <f>O403</f>
        <v>30.53</v>
      </c>
      <c r="S403" s="232" t="str">
        <f>P403</f>
        <v>NA</v>
      </c>
      <c r="T403" s="230">
        <v>24.67</v>
      </c>
      <c r="U403" s="230" t="s">
        <v>55</v>
      </c>
      <c r="V403" s="230" t="s">
        <v>54</v>
      </c>
      <c r="W403" s="232">
        <f>T403</f>
        <v>24.67</v>
      </c>
      <c r="X403" s="232" t="str">
        <f>U403</f>
        <v>NA</v>
      </c>
      <c r="Y403" s="232">
        <f>W403/R403</f>
        <v>0.80805764821487069</v>
      </c>
      <c r="Z403" s="232" t="s">
        <v>55</v>
      </c>
      <c r="AA403" s="232">
        <v>65.23</v>
      </c>
      <c r="AB403" s="232" t="s">
        <v>56</v>
      </c>
      <c r="AC403" s="232" t="s">
        <v>55</v>
      </c>
      <c r="AD403" s="232" t="s">
        <v>342</v>
      </c>
      <c r="AE403" s="230" t="s">
        <v>75</v>
      </c>
      <c r="AF403" s="230" t="s">
        <v>58</v>
      </c>
      <c r="AG403" s="230" t="s">
        <v>271</v>
      </c>
      <c r="AH403" s="230" t="s">
        <v>343</v>
      </c>
      <c r="AI403" s="230" t="s">
        <v>58</v>
      </c>
      <c r="AJ403" s="230" t="s">
        <v>77</v>
      </c>
      <c r="AK403" s="232" t="s">
        <v>209</v>
      </c>
      <c r="AL403" s="232">
        <v>125</v>
      </c>
      <c r="AN403" s="230">
        <v>43</v>
      </c>
      <c r="AO403" s="230">
        <v>-5</v>
      </c>
      <c r="AP403" s="230" t="s">
        <v>344</v>
      </c>
      <c r="AQ403" s="3" t="s">
        <v>345</v>
      </c>
    </row>
    <row r="404" spans="1:43" x14ac:dyDescent="0.25">
      <c r="A404" s="230" t="s">
        <v>904</v>
      </c>
      <c r="B404" s="230" t="s">
        <v>80</v>
      </c>
      <c r="C404" s="230" t="s">
        <v>337</v>
      </c>
      <c r="D404" s="230" t="s">
        <v>338</v>
      </c>
      <c r="E404" s="230" t="s">
        <v>339</v>
      </c>
      <c r="F404" s="236" t="s">
        <v>340</v>
      </c>
      <c r="G404" s="230" t="s">
        <v>97</v>
      </c>
      <c r="H404" s="230" t="s">
        <v>228</v>
      </c>
      <c r="I404" s="230" t="s">
        <v>49</v>
      </c>
      <c r="J404" s="230" t="s">
        <v>203</v>
      </c>
      <c r="K404" s="230">
        <v>16</v>
      </c>
      <c r="L404" s="230">
        <f>K404</f>
        <v>16</v>
      </c>
      <c r="M404" s="230" t="s">
        <v>346</v>
      </c>
      <c r="N404" s="232" t="s">
        <v>242</v>
      </c>
      <c r="O404" s="230" t="s">
        <v>55</v>
      </c>
      <c r="P404" s="230" t="s">
        <v>55</v>
      </c>
      <c r="Q404" s="232" t="s">
        <v>53</v>
      </c>
      <c r="R404" s="230" t="s">
        <v>55</v>
      </c>
      <c r="S404" s="230" t="s">
        <v>55</v>
      </c>
      <c r="T404" s="230" t="s">
        <v>55</v>
      </c>
      <c r="U404" s="230" t="s">
        <v>55</v>
      </c>
      <c r="V404" s="230" t="s">
        <v>54</v>
      </c>
      <c r="W404" s="230" t="s">
        <v>55</v>
      </c>
      <c r="X404" s="230" t="s">
        <v>55</v>
      </c>
      <c r="Y404" s="232">
        <v>0.46</v>
      </c>
      <c r="Z404" s="232" t="s">
        <v>55</v>
      </c>
      <c r="AA404" s="232">
        <v>65.23</v>
      </c>
      <c r="AB404" s="232" t="s">
        <v>56</v>
      </c>
      <c r="AC404" s="232" t="s">
        <v>55</v>
      </c>
      <c r="AD404" s="232" t="s">
        <v>342</v>
      </c>
      <c r="AE404" s="230" t="s">
        <v>75</v>
      </c>
      <c r="AF404" s="230" t="s">
        <v>58</v>
      </c>
      <c r="AG404" s="230" t="s">
        <v>271</v>
      </c>
      <c r="AH404" s="230" t="s">
        <v>343</v>
      </c>
      <c r="AI404" s="230" t="s">
        <v>58</v>
      </c>
      <c r="AJ404" s="230" t="s">
        <v>77</v>
      </c>
      <c r="AK404" s="230" t="s">
        <v>209</v>
      </c>
      <c r="AL404" s="230">
        <v>125</v>
      </c>
      <c r="AN404" s="230">
        <v>43</v>
      </c>
      <c r="AO404" s="230">
        <v>-5</v>
      </c>
      <c r="AP404" s="230" t="s">
        <v>344</v>
      </c>
      <c r="AQ404" s="3" t="s">
        <v>345</v>
      </c>
    </row>
    <row r="405" spans="1:43" x14ac:dyDescent="0.25">
      <c r="A405" s="230" t="s">
        <v>904</v>
      </c>
      <c r="B405" s="230" t="s">
        <v>80</v>
      </c>
      <c r="C405" s="230" t="s">
        <v>337</v>
      </c>
      <c r="D405" s="230" t="s">
        <v>338</v>
      </c>
      <c r="E405" s="230" t="s">
        <v>339</v>
      </c>
      <c r="F405" s="236" t="s">
        <v>340</v>
      </c>
      <c r="G405" s="230" t="s">
        <v>97</v>
      </c>
      <c r="H405" s="230" t="s">
        <v>228</v>
      </c>
      <c r="I405" s="230" t="s">
        <v>49</v>
      </c>
      <c r="J405" s="230" t="s">
        <v>203</v>
      </c>
      <c r="K405" s="230">
        <v>16</v>
      </c>
      <c r="L405" s="230">
        <f>K405</f>
        <v>16</v>
      </c>
      <c r="M405" s="230" t="s">
        <v>346</v>
      </c>
      <c r="N405" s="232" t="s">
        <v>242</v>
      </c>
      <c r="O405" s="230" t="s">
        <v>55</v>
      </c>
      <c r="P405" s="230" t="s">
        <v>55</v>
      </c>
      <c r="Q405" s="232" t="s">
        <v>53</v>
      </c>
      <c r="R405" s="230" t="s">
        <v>55</v>
      </c>
      <c r="S405" s="230" t="s">
        <v>55</v>
      </c>
      <c r="T405" s="230" t="s">
        <v>55</v>
      </c>
      <c r="U405" s="230" t="s">
        <v>55</v>
      </c>
      <c r="V405" s="230" t="s">
        <v>54</v>
      </c>
      <c r="W405" s="230" t="s">
        <v>55</v>
      </c>
      <c r="X405" s="230" t="s">
        <v>55</v>
      </c>
      <c r="Y405" s="232">
        <v>0.7</v>
      </c>
      <c r="Z405" s="232" t="s">
        <v>55</v>
      </c>
      <c r="AA405" s="232">
        <v>65.23</v>
      </c>
      <c r="AB405" s="232" t="s">
        <v>56</v>
      </c>
      <c r="AC405" s="232" t="s">
        <v>55</v>
      </c>
      <c r="AD405" s="232" t="s">
        <v>342</v>
      </c>
      <c r="AE405" s="230" t="s">
        <v>75</v>
      </c>
      <c r="AF405" s="230" t="s">
        <v>58</v>
      </c>
      <c r="AG405" s="230" t="s">
        <v>271</v>
      </c>
      <c r="AH405" s="230" t="s">
        <v>343</v>
      </c>
      <c r="AI405" s="230" t="s">
        <v>58</v>
      </c>
      <c r="AJ405" s="230" t="s">
        <v>77</v>
      </c>
      <c r="AK405" s="230" t="s">
        <v>209</v>
      </c>
      <c r="AL405" s="230">
        <v>125</v>
      </c>
      <c r="AN405" s="230">
        <v>43</v>
      </c>
      <c r="AO405" s="230">
        <v>-5</v>
      </c>
      <c r="AP405" s="230" t="s">
        <v>344</v>
      </c>
      <c r="AQ405" s="3" t="s">
        <v>345</v>
      </c>
    </row>
    <row r="406" spans="1:43" x14ac:dyDescent="0.25">
      <c r="A406" s="230" t="s">
        <v>904</v>
      </c>
      <c r="B406" s="232" t="s">
        <v>80</v>
      </c>
      <c r="C406" s="230" t="s">
        <v>337</v>
      </c>
      <c r="D406" s="230" t="s">
        <v>338</v>
      </c>
      <c r="E406" s="230" t="s">
        <v>339</v>
      </c>
      <c r="F406" s="236" t="s">
        <v>340</v>
      </c>
      <c r="G406" s="230" t="s">
        <v>97</v>
      </c>
      <c r="H406" s="230" t="s">
        <v>228</v>
      </c>
      <c r="I406" s="230" t="s">
        <v>49</v>
      </c>
      <c r="J406" s="230" t="s">
        <v>203</v>
      </c>
      <c r="K406" s="230">
        <v>16</v>
      </c>
      <c r="L406" s="230">
        <f>K406</f>
        <v>16</v>
      </c>
      <c r="M406" s="230" t="s">
        <v>347</v>
      </c>
      <c r="N406" s="232" t="s">
        <v>242</v>
      </c>
      <c r="O406" s="230" t="s">
        <v>55</v>
      </c>
      <c r="P406" s="230" t="s">
        <v>55</v>
      </c>
      <c r="Q406" s="232" t="s">
        <v>53</v>
      </c>
      <c r="R406" s="230" t="s">
        <v>55</v>
      </c>
      <c r="S406" s="230" t="s">
        <v>55</v>
      </c>
      <c r="T406" s="230" t="s">
        <v>55</v>
      </c>
      <c r="U406" s="230" t="s">
        <v>55</v>
      </c>
      <c r="V406" s="230" t="s">
        <v>54</v>
      </c>
      <c r="W406" s="230" t="s">
        <v>55</v>
      </c>
      <c r="X406" s="230" t="s">
        <v>55</v>
      </c>
      <c r="Y406" s="232">
        <v>0.59</v>
      </c>
      <c r="Z406" s="232" t="s">
        <v>55</v>
      </c>
      <c r="AA406" s="232">
        <v>65.23</v>
      </c>
      <c r="AB406" s="232" t="s">
        <v>56</v>
      </c>
      <c r="AC406" s="232" t="s">
        <v>55</v>
      </c>
      <c r="AD406" s="232" t="s">
        <v>342</v>
      </c>
      <c r="AE406" s="230" t="s">
        <v>75</v>
      </c>
      <c r="AF406" s="230" t="s">
        <v>58</v>
      </c>
      <c r="AG406" s="230" t="s">
        <v>271</v>
      </c>
      <c r="AH406" s="230" t="s">
        <v>343</v>
      </c>
      <c r="AI406" s="230" t="s">
        <v>58</v>
      </c>
      <c r="AJ406" s="230" t="s">
        <v>77</v>
      </c>
      <c r="AK406" s="232" t="s">
        <v>209</v>
      </c>
      <c r="AL406" s="232">
        <v>125</v>
      </c>
      <c r="AN406" s="230">
        <v>43</v>
      </c>
      <c r="AO406" s="230">
        <v>-5</v>
      </c>
      <c r="AP406" s="230" t="s">
        <v>344</v>
      </c>
      <c r="AQ406" s="3" t="s">
        <v>345</v>
      </c>
    </row>
    <row r="407" spans="1:43" x14ac:dyDescent="0.25">
      <c r="A407" s="230" t="s">
        <v>904</v>
      </c>
      <c r="B407" s="232" t="s">
        <v>80</v>
      </c>
      <c r="C407" s="230" t="s">
        <v>337</v>
      </c>
      <c r="D407" s="230" t="s">
        <v>338</v>
      </c>
      <c r="E407" s="230" t="s">
        <v>339</v>
      </c>
      <c r="F407" s="236" t="s">
        <v>340</v>
      </c>
      <c r="G407" s="230" t="s">
        <v>97</v>
      </c>
      <c r="H407" s="230" t="s">
        <v>228</v>
      </c>
      <c r="I407" s="230" t="s">
        <v>49</v>
      </c>
      <c r="J407" s="230" t="s">
        <v>203</v>
      </c>
      <c r="K407" s="230">
        <v>16</v>
      </c>
      <c r="L407" s="230">
        <f>K407</f>
        <v>16</v>
      </c>
      <c r="M407" s="230" t="s">
        <v>347</v>
      </c>
      <c r="N407" s="232" t="s">
        <v>242</v>
      </c>
      <c r="O407" s="230" t="s">
        <v>55</v>
      </c>
      <c r="P407" s="230" t="s">
        <v>55</v>
      </c>
      <c r="Q407" s="232" t="s">
        <v>53</v>
      </c>
      <c r="R407" s="230" t="s">
        <v>55</v>
      </c>
      <c r="S407" s="230" t="s">
        <v>55</v>
      </c>
      <c r="T407" s="230" t="s">
        <v>55</v>
      </c>
      <c r="U407" s="230" t="s">
        <v>55</v>
      </c>
      <c r="V407" s="230" t="s">
        <v>54</v>
      </c>
      <c r="W407" s="230" t="s">
        <v>55</v>
      </c>
      <c r="X407" s="230" t="s">
        <v>55</v>
      </c>
      <c r="Y407" s="232">
        <v>0.92</v>
      </c>
      <c r="Z407" s="232" t="s">
        <v>55</v>
      </c>
      <c r="AA407" s="232">
        <v>65.23</v>
      </c>
      <c r="AB407" s="232" t="s">
        <v>56</v>
      </c>
      <c r="AC407" s="232" t="s">
        <v>55</v>
      </c>
      <c r="AD407" s="232" t="s">
        <v>342</v>
      </c>
      <c r="AE407" s="230" t="s">
        <v>75</v>
      </c>
      <c r="AF407" s="230" t="s">
        <v>58</v>
      </c>
      <c r="AG407" s="230" t="s">
        <v>271</v>
      </c>
      <c r="AH407" s="230" t="s">
        <v>343</v>
      </c>
      <c r="AI407" s="230" t="s">
        <v>58</v>
      </c>
      <c r="AJ407" s="230" t="s">
        <v>77</v>
      </c>
      <c r="AK407" s="232" t="s">
        <v>209</v>
      </c>
      <c r="AL407" s="232">
        <v>125</v>
      </c>
      <c r="AN407" s="230">
        <v>43</v>
      </c>
      <c r="AO407" s="230">
        <v>-5</v>
      </c>
      <c r="AP407" s="230" t="s">
        <v>344</v>
      </c>
      <c r="AQ407" s="3" t="s">
        <v>345</v>
      </c>
    </row>
    <row r="408" spans="1:43" x14ac:dyDescent="0.25">
      <c r="A408" s="230" t="s">
        <v>904</v>
      </c>
      <c r="B408" s="230" t="s">
        <v>42</v>
      </c>
      <c r="C408" s="230" t="s">
        <v>119</v>
      </c>
      <c r="D408" s="232" t="s">
        <v>225</v>
      </c>
      <c r="E408" s="230" t="s">
        <v>348</v>
      </c>
      <c r="F408" s="233" t="s">
        <v>349</v>
      </c>
      <c r="G408" s="230" t="s">
        <v>73</v>
      </c>
      <c r="H408" s="230" t="s">
        <v>350</v>
      </c>
      <c r="I408" s="230" t="s">
        <v>68</v>
      </c>
      <c r="J408" s="230" t="s">
        <v>203</v>
      </c>
      <c r="K408" s="230">
        <v>15</v>
      </c>
      <c r="L408" s="230">
        <f>K408</f>
        <v>15</v>
      </c>
      <c r="M408" s="230" t="s">
        <v>351</v>
      </c>
      <c r="N408" s="232" t="s">
        <v>52</v>
      </c>
      <c r="O408" s="230">
        <v>12.49</v>
      </c>
      <c r="P408" s="230">
        <v>6.15</v>
      </c>
      <c r="Q408" s="232" t="s">
        <v>53</v>
      </c>
      <c r="R408" s="232">
        <f>O408</f>
        <v>12.49</v>
      </c>
      <c r="S408" s="232">
        <f>P408</f>
        <v>6.15</v>
      </c>
      <c r="T408" s="230">
        <v>5.73</v>
      </c>
      <c r="U408" s="230">
        <v>0.8</v>
      </c>
      <c r="V408" s="230" t="s">
        <v>54</v>
      </c>
      <c r="W408" s="232">
        <f>T408</f>
        <v>5.73</v>
      </c>
      <c r="X408" s="232">
        <f>U408</f>
        <v>0.8</v>
      </c>
      <c r="Y408" s="232">
        <f>W408/R408</f>
        <v>0.45876701361088873</v>
      </c>
      <c r="Z408" s="232" t="s">
        <v>55</v>
      </c>
      <c r="AA408" s="232">
        <v>68.41</v>
      </c>
      <c r="AB408" s="232" t="s">
        <v>56</v>
      </c>
      <c r="AC408" s="232">
        <v>12</v>
      </c>
      <c r="AD408" s="232" t="s">
        <v>154</v>
      </c>
      <c r="AE408" s="230" t="s">
        <v>55</v>
      </c>
      <c r="AF408" s="232" t="s">
        <v>58</v>
      </c>
      <c r="AG408" s="232" t="s">
        <v>77</v>
      </c>
      <c r="AH408" s="232" t="s">
        <v>209</v>
      </c>
      <c r="AI408" s="230" t="s">
        <v>58</v>
      </c>
      <c r="AJ408" s="230" t="s">
        <v>77</v>
      </c>
      <c r="AK408" s="232" t="s">
        <v>209</v>
      </c>
      <c r="AL408" s="230">
        <v>125</v>
      </c>
      <c r="AN408" s="230">
        <v>43</v>
      </c>
      <c r="AO408" s="230">
        <v>-6</v>
      </c>
      <c r="AP408" s="234" t="s">
        <v>352</v>
      </c>
      <c r="AQ408" s="3" t="s">
        <v>353</v>
      </c>
    </row>
    <row r="409" spans="1:43" x14ac:dyDescent="0.25">
      <c r="A409" s="230" t="s">
        <v>904</v>
      </c>
      <c r="B409" s="230" t="s">
        <v>42</v>
      </c>
      <c r="C409" s="230" t="s">
        <v>119</v>
      </c>
      <c r="D409" s="232" t="s">
        <v>225</v>
      </c>
      <c r="E409" s="230" t="s">
        <v>348</v>
      </c>
      <c r="F409" s="233" t="s">
        <v>349</v>
      </c>
      <c r="G409" s="230" t="s">
        <v>73</v>
      </c>
      <c r="H409" s="230" t="s">
        <v>350</v>
      </c>
      <c r="I409" s="230" t="s">
        <v>68</v>
      </c>
      <c r="J409" s="230" t="s">
        <v>203</v>
      </c>
      <c r="K409" s="230">
        <v>15</v>
      </c>
      <c r="L409" s="230">
        <f>K409</f>
        <v>15</v>
      </c>
      <c r="M409" s="230" t="s">
        <v>335</v>
      </c>
      <c r="N409" s="232" t="s">
        <v>52</v>
      </c>
      <c r="O409" s="230">
        <v>35.25</v>
      </c>
      <c r="P409" s="230">
        <v>10.59</v>
      </c>
      <c r="Q409" s="232" t="s">
        <v>53</v>
      </c>
      <c r="R409" s="232">
        <f>O409</f>
        <v>35.25</v>
      </c>
      <c r="S409" s="232">
        <f>P409</f>
        <v>10.59</v>
      </c>
      <c r="T409" s="230">
        <v>11.54</v>
      </c>
      <c r="U409" s="230">
        <v>1.7</v>
      </c>
      <c r="V409" s="230" t="s">
        <v>54</v>
      </c>
      <c r="W409" s="232">
        <f>T409</f>
        <v>11.54</v>
      </c>
      <c r="X409" s="232">
        <f>U409</f>
        <v>1.7</v>
      </c>
      <c r="Y409" s="232">
        <f>W409/R409</f>
        <v>0.32737588652482269</v>
      </c>
      <c r="Z409" s="232" t="s">
        <v>55</v>
      </c>
      <c r="AA409" s="232">
        <v>68.41</v>
      </c>
      <c r="AB409" s="232" t="s">
        <v>56</v>
      </c>
      <c r="AC409" s="232">
        <v>12</v>
      </c>
      <c r="AD409" s="232" t="s">
        <v>154</v>
      </c>
      <c r="AE409" s="230" t="s">
        <v>55</v>
      </c>
      <c r="AF409" s="232" t="s">
        <v>58</v>
      </c>
      <c r="AG409" s="232" t="s">
        <v>77</v>
      </c>
      <c r="AH409" s="232" t="s">
        <v>209</v>
      </c>
      <c r="AI409" s="230" t="s">
        <v>58</v>
      </c>
      <c r="AJ409" s="230" t="s">
        <v>77</v>
      </c>
      <c r="AK409" s="232" t="s">
        <v>209</v>
      </c>
      <c r="AL409" s="230">
        <v>125</v>
      </c>
      <c r="AN409" s="230">
        <v>43</v>
      </c>
      <c r="AO409" s="230">
        <v>-6</v>
      </c>
      <c r="AP409" s="234" t="s">
        <v>352</v>
      </c>
      <c r="AQ409" s="3" t="s">
        <v>353</v>
      </c>
    </row>
    <row r="410" spans="1:43" x14ac:dyDescent="0.25">
      <c r="A410" s="230" t="s">
        <v>904</v>
      </c>
      <c r="B410" s="230" t="s">
        <v>42</v>
      </c>
      <c r="C410" s="230" t="s">
        <v>119</v>
      </c>
      <c r="D410" s="232" t="s">
        <v>225</v>
      </c>
      <c r="E410" s="230" t="s">
        <v>348</v>
      </c>
      <c r="F410" s="233" t="s">
        <v>349</v>
      </c>
      <c r="G410" s="230" t="s">
        <v>73</v>
      </c>
      <c r="H410" s="230" t="s">
        <v>350</v>
      </c>
      <c r="I410" s="230" t="s">
        <v>68</v>
      </c>
      <c r="J410" s="230" t="s">
        <v>203</v>
      </c>
      <c r="K410" s="230">
        <v>15</v>
      </c>
      <c r="L410" s="230">
        <f>K410</f>
        <v>15</v>
      </c>
      <c r="M410" s="230" t="s">
        <v>346</v>
      </c>
      <c r="N410" s="232" t="s">
        <v>242</v>
      </c>
      <c r="O410" s="230" t="s">
        <v>55</v>
      </c>
      <c r="P410" s="230" t="s">
        <v>55</v>
      </c>
      <c r="Q410" s="232" t="s">
        <v>53</v>
      </c>
      <c r="R410" s="232" t="str">
        <f>O410</f>
        <v>NA</v>
      </c>
      <c r="S410" s="232" t="str">
        <f>P410</f>
        <v>NA</v>
      </c>
      <c r="T410" s="230" t="s">
        <v>55</v>
      </c>
      <c r="U410" s="230" t="s">
        <v>55</v>
      </c>
      <c r="V410" s="230" t="s">
        <v>54</v>
      </c>
      <c r="W410" s="232" t="str">
        <f>T410</f>
        <v>NA</v>
      </c>
      <c r="X410" s="232" t="str">
        <f>U410</f>
        <v>NA</v>
      </c>
      <c r="Y410" s="232">
        <v>0.25</v>
      </c>
      <c r="Z410" s="232">
        <v>0.02</v>
      </c>
      <c r="AA410" s="232">
        <v>68.41</v>
      </c>
      <c r="AB410" s="232" t="s">
        <v>56</v>
      </c>
      <c r="AC410" s="232">
        <v>12</v>
      </c>
      <c r="AD410" s="232" t="s">
        <v>154</v>
      </c>
      <c r="AE410" s="230" t="s">
        <v>55</v>
      </c>
      <c r="AF410" s="232" t="s">
        <v>58</v>
      </c>
      <c r="AG410" s="232" t="s">
        <v>77</v>
      </c>
      <c r="AH410" s="232" t="s">
        <v>209</v>
      </c>
      <c r="AI410" s="230" t="s">
        <v>58</v>
      </c>
      <c r="AJ410" s="230" t="s">
        <v>77</v>
      </c>
      <c r="AK410" s="232" t="s">
        <v>209</v>
      </c>
      <c r="AL410" s="230">
        <v>125</v>
      </c>
      <c r="AN410" s="230">
        <v>43</v>
      </c>
      <c r="AO410" s="230">
        <v>-6</v>
      </c>
      <c r="AP410" s="234" t="s">
        <v>352</v>
      </c>
      <c r="AQ410" s="3" t="s">
        <v>353</v>
      </c>
    </row>
    <row r="411" spans="1:43" x14ac:dyDescent="0.25">
      <c r="A411" s="230" t="s">
        <v>904</v>
      </c>
      <c r="B411" s="232" t="s">
        <v>80</v>
      </c>
      <c r="C411" s="232" t="s">
        <v>139</v>
      </c>
      <c r="D411" s="232" t="s">
        <v>354</v>
      </c>
      <c r="E411" s="230" t="s">
        <v>355</v>
      </c>
      <c r="F411" s="236" t="s">
        <v>356</v>
      </c>
      <c r="G411" s="232" t="s">
        <v>97</v>
      </c>
      <c r="H411" s="230" t="s">
        <v>350</v>
      </c>
      <c r="I411" s="230" t="s">
        <v>68</v>
      </c>
      <c r="J411" s="230" t="s">
        <v>203</v>
      </c>
      <c r="K411" s="230">
        <v>15</v>
      </c>
      <c r="L411" s="230">
        <f>K411</f>
        <v>15</v>
      </c>
      <c r="M411" s="230" t="s">
        <v>351</v>
      </c>
      <c r="N411" s="232" t="s">
        <v>52</v>
      </c>
      <c r="O411" s="230">
        <v>4.24</v>
      </c>
      <c r="P411" s="230">
        <v>2.14</v>
      </c>
      <c r="Q411" s="232" t="s">
        <v>53</v>
      </c>
      <c r="R411" s="232">
        <f>O411</f>
        <v>4.24</v>
      </c>
      <c r="S411" s="232">
        <f>P411</f>
        <v>2.14</v>
      </c>
      <c r="T411" s="230">
        <v>6.22</v>
      </c>
      <c r="U411" s="230">
        <v>0.56000000000000005</v>
      </c>
      <c r="V411" s="230" t="s">
        <v>54</v>
      </c>
      <c r="W411" s="232">
        <f>T411</f>
        <v>6.22</v>
      </c>
      <c r="X411" s="232">
        <f>U411</f>
        <v>0.56000000000000005</v>
      </c>
      <c r="Y411" s="232">
        <f>W411/R411</f>
        <v>1.4669811320754715</v>
      </c>
      <c r="Z411" s="232" t="s">
        <v>55</v>
      </c>
      <c r="AA411" s="232">
        <v>68.41</v>
      </c>
      <c r="AB411" s="232" t="s">
        <v>56</v>
      </c>
      <c r="AC411" s="232">
        <v>12</v>
      </c>
      <c r="AD411" s="232" t="s">
        <v>154</v>
      </c>
      <c r="AE411" s="230" t="s">
        <v>55</v>
      </c>
      <c r="AF411" s="232" t="s">
        <v>58</v>
      </c>
      <c r="AG411" s="232" t="s">
        <v>77</v>
      </c>
      <c r="AH411" s="232" t="s">
        <v>209</v>
      </c>
      <c r="AI411" s="230" t="s">
        <v>58</v>
      </c>
      <c r="AJ411" s="230" t="s">
        <v>77</v>
      </c>
      <c r="AK411" s="232" t="s">
        <v>209</v>
      </c>
      <c r="AL411" s="230">
        <v>125</v>
      </c>
      <c r="AN411" s="230">
        <v>43</v>
      </c>
      <c r="AO411" s="230">
        <v>-6</v>
      </c>
      <c r="AP411" s="234" t="s">
        <v>352</v>
      </c>
      <c r="AQ411" s="3" t="s">
        <v>353</v>
      </c>
    </row>
    <row r="412" spans="1:43" x14ac:dyDescent="0.25">
      <c r="A412" s="230" t="s">
        <v>904</v>
      </c>
      <c r="B412" s="232" t="s">
        <v>80</v>
      </c>
      <c r="C412" s="232" t="s">
        <v>139</v>
      </c>
      <c r="D412" s="232" t="s">
        <v>354</v>
      </c>
      <c r="E412" s="230" t="s">
        <v>355</v>
      </c>
      <c r="F412" s="236" t="s">
        <v>356</v>
      </c>
      <c r="G412" s="232" t="s">
        <v>97</v>
      </c>
      <c r="H412" s="230" t="s">
        <v>350</v>
      </c>
      <c r="I412" s="230" t="s">
        <v>68</v>
      </c>
      <c r="J412" s="230" t="s">
        <v>203</v>
      </c>
      <c r="K412" s="230">
        <v>15</v>
      </c>
      <c r="L412" s="230">
        <f>K412</f>
        <v>15</v>
      </c>
      <c r="M412" s="230" t="s">
        <v>335</v>
      </c>
      <c r="N412" s="232" t="s">
        <v>52</v>
      </c>
      <c r="O412" s="230">
        <v>9.4600000000000009</v>
      </c>
      <c r="P412" s="230">
        <v>3.75</v>
      </c>
      <c r="Q412" s="232" t="s">
        <v>53</v>
      </c>
      <c r="R412" s="232">
        <f>O412</f>
        <v>9.4600000000000009</v>
      </c>
      <c r="S412" s="232">
        <f>P412</f>
        <v>3.75</v>
      </c>
      <c r="T412" s="230">
        <v>13.34</v>
      </c>
      <c r="U412" s="230">
        <v>1.33</v>
      </c>
      <c r="V412" s="230" t="s">
        <v>54</v>
      </c>
      <c r="W412" s="232">
        <f>T412</f>
        <v>13.34</v>
      </c>
      <c r="X412" s="232">
        <f>U412</f>
        <v>1.33</v>
      </c>
      <c r="Y412" s="232">
        <f>W412/R412</f>
        <v>1.4101479915433401</v>
      </c>
      <c r="Z412" s="232" t="s">
        <v>55</v>
      </c>
      <c r="AA412" s="232">
        <v>68.41</v>
      </c>
      <c r="AB412" s="232" t="s">
        <v>56</v>
      </c>
      <c r="AC412" s="232">
        <v>12</v>
      </c>
      <c r="AD412" s="232" t="s">
        <v>154</v>
      </c>
      <c r="AE412" s="230" t="s">
        <v>55</v>
      </c>
      <c r="AF412" s="232" t="s">
        <v>58</v>
      </c>
      <c r="AG412" s="232" t="s">
        <v>77</v>
      </c>
      <c r="AH412" s="232" t="s">
        <v>209</v>
      </c>
      <c r="AI412" s="230" t="s">
        <v>58</v>
      </c>
      <c r="AJ412" s="230" t="s">
        <v>77</v>
      </c>
      <c r="AK412" s="232" t="s">
        <v>209</v>
      </c>
      <c r="AL412" s="230">
        <v>125</v>
      </c>
      <c r="AN412" s="230">
        <v>43</v>
      </c>
      <c r="AO412" s="230">
        <v>-6</v>
      </c>
      <c r="AP412" s="234" t="s">
        <v>352</v>
      </c>
      <c r="AQ412" s="3" t="s">
        <v>353</v>
      </c>
    </row>
    <row r="413" spans="1:43" x14ac:dyDescent="0.25">
      <c r="A413" s="230" t="s">
        <v>904</v>
      </c>
      <c r="B413" s="232" t="s">
        <v>80</v>
      </c>
      <c r="C413" s="232" t="s">
        <v>139</v>
      </c>
      <c r="D413" s="232" t="s">
        <v>354</v>
      </c>
      <c r="E413" s="230" t="s">
        <v>355</v>
      </c>
      <c r="F413" s="236" t="s">
        <v>356</v>
      </c>
      <c r="G413" s="232" t="s">
        <v>97</v>
      </c>
      <c r="H413" s="230" t="s">
        <v>350</v>
      </c>
      <c r="I413" s="230" t="s">
        <v>68</v>
      </c>
      <c r="J413" s="230" t="s">
        <v>203</v>
      </c>
      <c r="K413" s="230">
        <v>15</v>
      </c>
      <c r="L413" s="230">
        <f>K413</f>
        <v>15</v>
      </c>
      <c r="M413" s="230" t="s">
        <v>357</v>
      </c>
      <c r="N413" s="232" t="s">
        <v>52</v>
      </c>
      <c r="O413" s="230">
        <v>42.88</v>
      </c>
      <c r="P413" s="230">
        <v>13.51</v>
      </c>
      <c r="Q413" s="232" t="s">
        <v>53</v>
      </c>
      <c r="R413" s="232">
        <f>O413</f>
        <v>42.88</v>
      </c>
      <c r="S413" s="232">
        <f>P413</f>
        <v>13.51</v>
      </c>
      <c r="T413" s="230">
        <v>28.44</v>
      </c>
      <c r="U413" s="230">
        <v>4.9000000000000004</v>
      </c>
      <c r="V413" s="230" t="s">
        <v>54</v>
      </c>
      <c r="W413" s="232">
        <f>T413</f>
        <v>28.44</v>
      </c>
      <c r="X413" s="232">
        <f>U413</f>
        <v>4.9000000000000004</v>
      </c>
      <c r="Y413" s="232">
        <f>W413/R413</f>
        <v>0.66324626865671643</v>
      </c>
      <c r="Z413" s="232" t="s">
        <v>55</v>
      </c>
      <c r="AA413" s="232">
        <v>68.41</v>
      </c>
      <c r="AB413" s="232" t="s">
        <v>56</v>
      </c>
      <c r="AC413" s="232">
        <v>12</v>
      </c>
      <c r="AD413" s="232" t="s">
        <v>154</v>
      </c>
      <c r="AE413" s="230" t="s">
        <v>55</v>
      </c>
      <c r="AF413" s="232" t="s">
        <v>58</v>
      </c>
      <c r="AG413" s="232" t="s">
        <v>77</v>
      </c>
      <c r="AH413" s="232" t="s">
        <v>209</v>
      </c>
      <c r="AI413" s="230" t="s">
        <v>58</v>
      </c>
      <c r="AJ413" s="230" t="s">
        <v>77</v>
      </c>
      <c r="AK413" s="232" t="s">
        <v>209</v>
      </c>
      <c r="AL413" s="230">
        <v>125</v>
      </c>
      <c r="AN413" s="230">
        <v>43</v>
      </c>
      <c r="AO413" s="230">
        <v>-6</v>
      </c>
      <c r="AP413" s="234" t="s">
        <v>352</v>
      </c>
      <c r="AQ413" s="3" t="s">
        <v>353</v>
      </c>
    </row>
    <row r="414" spans="1:43" x14ac:dyDescent="0.25">
      <c r="A414" s="230" t="s">
        <v>904</v>
      </c>
      <c r="B414" s="232" t="s">
        <v>109</v>
      </c>
      <c r="C414" s="232" t="s">
        <v>147</v>
      </c>
      <c r="D414" s="232" t="s">
        <v>151</v>
      </c>
      <c r="E414" s="232" t="s">
        <v>152</v>
      </c>
      <c r="F414" s="233" t="s">
        <v>358</v>
      </c>
      <c r="G414" s="232" t="s">
        <v>85</v>
      </c>
      <c r="H414" s="230" t="s">
        <v>350</v>
      </c>
      <c r="I414" s="230" t="s">
        <v>68</v>
      </c>
      <c r="J414" s="230" t="s">
        <v>203</v>
      </c>
      <c r="K414" s="230">
        <v>15</v>
      </c>
      <c r="L414" s="230">
        <f>K414</f>
        <v>15</v>
      </c>
      <c r="M414" s="230" t="s">
        <v>351</v>
      </c>
      <c r="N414" s="232" t="s">
        <v>52</v>
      </c>
      <c r="O414" s="230">
        <v>33.07</v>
      </c>
      <c r="P414" s="230">
        <v>11.9</v>
      </c>
      <c r="Q414" s="232" t="s">
        <v>53</v>
      </c>
      <c r="R414" s="232">
        <f>O414</f>
        <v>33.07</v>
      </c>
      <c r="S414" s="232">
        <f>P414</f>
        <v>11.9</v>
      </c>
      <c r="T414" s="230">
        <v>75.290000000000006</v>
      </c>
      <c r="U414" s="230">
        <v>13.43</v>
      </c>
      <c r="V414" s="230" t="s">
        <v>54</v>
      </c>
      <c r="W414" s="232">
        <f>T414</f>
        <v>75.290000000000006</v>
      </c>
      <c r="X414" s="232">
        <f>U414</f>
        <v>13.43</v>
      </c>
      <c r="Y414" s="232">
        <f>W414/R414</f>
        <v>2.2766858179618992</v>
      </c>
      <c r="Z414" s="232" t="s">
        <v>55</v>
      </c>
      <c r="AA414" s="232">
        <v>68.41</v>
      </c>
      <c r="AB414" s="232" t="s">
        <v>56</v>
      </c>
      <c r="AC414" s="232">
        <v>12</v>
      </c>
      <c r="AD414" s="232" t="s">
        <v>154</v>
      </c>
      <c r="AE414" s="230" t="s">
        <v>55</v>
      </c>
      <c r="AF414" s="232" t="s">
        <v>58</v>
      </c>
      <c r="AG414" s="232" t="s">
        <v>77</v>
      </c>
      <c r="AH414" s="232" t="s">
        <v>209</v>
      </c>
      <c r="AI414" s="230" t="s">
        <v>58</v>
      </c>
      <c r="AJ414" s="230" t="s">
        <v>77</v>
      </c>
      <c r="AK414" s="232" t="s">
        <v>209</v>
      </c>
      <c r="AL414" s="230">
        <v>125</v>
      </c>
      <c r="AN414" s="230">
        <v>43</v>
      </c>
      <c r="AO414" s="230">
        <v>-6</v>
      </c>
      <c r="AP414" s="234" t="s">
        <v>352</v>
      </c>
      <c r="AQ414" s="3" t="s">
        <v>353</v>
      </c>
    </row>
    <row r="415" spans="1:43" x14ac:dyDescent="0.25">
      <c r="A415" s="230" t="s">
        <v>904</v>
      </c>
      <c r="B415" s="232" t="s">
        <v>109</v>
      </c>
      <c r="C415" s="232" t="s">
        <v>147</v>
      </c>
      <c r="D415" s="232" t="s">
        <v>151</v>
      </c>
      <c r="E415" s="232" t="s">
        <v>152</v>
      </c>
      <c r="F415" s="233" t="s">
        <v>358</v>
      </c>
      <c r="G415" s="232" t="s">
        <v>85</v>
      </c>
      <c r="H415" s="230" t="s">
        <v>350</v>
      </c>
      <c r="I415" s="230" t="s">
        <v>68</v>
      </c>
      <c r="J415" s="230" t="s">
        <v>203</v>
      </c>
      <c r="K415" s="230">
        <v>15</v>
      </c>
      <c r="L415" s="230">
        <f>K415</f>
        <v>15</v>
      </c>
      <c r="M415" s="230" t="s">
        <v>346</v>
      </c>
      <c r="N415" s="232" t="s">
        <v>359</v>
      </c>
      <c r="O415" s="230" t="s">
        <v>55</v>
      </c>
      <c r="P415" s="230" t="s">
        <v>55</v>
      </c>
      <c r="Q415" s="232" t="s">
        <v>53</v>
      </c>
      <c r="R415" s="232" t="str">
        <f>O415</f>
        <v>NA</v>
      </c>
      <c r="S415" s="232" t="str">
        <f>P415</f>
        <v>NA</v>
      </c>
      <c r="T415" s="230" t="s">
        <v>55</v>
      </c>
      <c r="U415" s="230" t="s">
        <v>55</v>
      </c>
      <c r="V415" s="230" t="s">
        <v>54</v>
      </c>
      <c r="W415" s="232" t="str">
        <f>T415</f>
        <v>NA</v>
      </c>
      <c r="X415" s="232" t="str">
        <f>U415</f>
        <v>NA</v>
      </c>
      <c r="Y415" s="232">
        <v>1.07</v>
      </c>
      <c r="Z415" s="232">
        <v>0.05</v>
      </c>
      <c r="AA415" s="232">
        <v>68.41</v>
      </c>
      <c r="AB415" s="232" t="s">
        <v>56</v>
      </c>
      <c r="AC415" s="232">
        <v>12</v>
      </c>
      <c r="AD415" s="232" t="s">
        <v>154</v>
      </c>
      <c r="AE415" s="230" t="s">
        <v>55</v>
      </c>
      <c r="AF415" s="232" t="s">
        <v>58</v>
      </c>
      <c r="AG415" s="232" t="s">
        <v>77</v>
      </c>
      <c r="AH415" s="232" t="s">
        <v>209</v>
      </c>
      <c r="AI415" s="230" t="s">
        <v>58</v>
      </c>
      <c r="AJ415" s="230" t="s">
        <v>77</v>
      </c>
      <c r="AK415" s="232" t="s">
        <v>209</v>
      </c>
      <c r="AL415" s="230">
        <v>125</v>
      </c>
      <c r="AN415" s="230">
        <v>43</v>
      </c>
      <c r="AO415" s="230">
        <v>-6</v>
      </c>
      <c r="AP415" s="234" t="s">
        <v>352</v>
      </c>
      <c r="AQ415" s="3" t="s">
        <v>353</v>
      </c>
    </row>
    <row r="416" spans="1:43" x14ac:dyDescent="0.25">
      <c r="A416" s="230" t="s">
        <v>904</v>
      </c>
      <c r="B416" s="232" t="s">
        <v>109</v>
      </c>
      <c r="C416" s="232" t="s">
        <v>147</v>
      </c>
      <c r="D416" s="232" t="s">
        <v>151</v>
      </c>
      <c r="E416" s="232" t="s">
        <v>152</v>
      </c>
      <c r="F416" s="233" t="s">
        <v>358</v>
      </c>
      <c r="G416" s="232" t="s">
        <v>85</v>
      </c>
      <c r="H416" s="230" t="s">
        <v>350</v>
      </c>
      <c r="I416" s="230" t="s">
        <v>68</v>
      </c>
      <c r="J416" s="230" t="s">
        <v>203</v>
      </c>
      <c r="K416" s="230">
        <v>15</v>
      </c>
      <c r="L416" s="230">
        <f>K416</f>
        <v>15</v>
      </c>
      <c r="M416" s="230" t="s">
        <v>335</v>
      </c>
      <c r="N416" s="232" t="s">
        <v>242</v>
      </c>
      <c r="O416" s="230" t="s">
        <v>55</v>
      </c>
      <c r="P416" s="230" t="s">
        <v>55</v>
      </c>
      <c r="Q416" s="232" t="s">
        <v>53</v>
      </c>
      <c r="R416" s="232" t="str">
        <f>O416</f>
        <v>NA</v>
      </c>
      <c r="S416" s="232" t="str">
        <f>P416</f>
        <v>NA</v>
      </c>
      <c r="T416" s="230" t="s">
        <v>55</v>
      </c>
      <c r="U416" s="230" t="s">
        <v>55</v>
      </c>
      <c r="V416" s="230" t="s">
        <v>54</v>
      </c>
      <c r="W416" s="232" t="str">
        <f>T416</f>
        <v>NA</v>
      </c>
      <c r="X416" s="232" t="str">
        <f>U416</f>
        <v>NA</v>
      </c>
      <c r="Y416" s="232">
        <v>0.89</v>
      </c>
      <c r="Z416" s="232">
        <v>0.02</v>
      </c>
      <c r="AA416" s="232">
        <v>69.41</v>
      </c>
      <c r="AB416" s="232" t="s">
        <v>56</v>
      </c>
      <c r="AC416" s="232">
        <v>12</v>
      </c>
      <c r="AD416" s="232" t="s">
        <v>154</v>
      </c>
      <c r="AE416" s="230" t="s">
        <v>55</v>
      </c>
      <c r="AF416" s="232" t="s">
        <v>58</v>
      </c>
      <c r="AG416" s="232" t="s">
        <v>77</v>
      </c>
      <c r="AH416" s="232" t="s">
        <v>209</v>
      </c>
      <c r="AI416" s="230" t="s">
        <v>58</v>
      </c>
      <c r="AJ416" s="230" t="s">
        <v>77</v>
      </c>
      <c r="AK416" s="232" t="s">
        <v>209</v>
      </c>
      <c r="AL416" s="230">
        <v>125</v>
      </c>
      <c r="AN416" s="230">
        <v>43</v>
      </c>
      <c r="AO416" s="230">
        <v>-6</v>
      </c>
      <c r="AP416" s="234" t="s">
        <v>352</v>
      </c>
      <c r="AQ416" s="3" t="s">
        <v>353</v>
      </c>
    </row>
    <row r="417" spans="1:43" x14ac:dyDescent="0.25">
      <c r="A417" s="230" t="s">
        <v>904</v>
      </c>
      <c r="B417" s="232" t="s">
        <v>42</v>
      </c>
      <c r="C417" s="232" t="s">
        <v>43</v>
      </c>
      <c r="D417" s="230" t="s">
        <v>44</v>
      </c>
      <c r="E417" s="230" t="s">
        <v>298</v>
      </c>
      <c r="F417" s="236" t="s">
        <v>299</v>
      </c>
      <c r="G417" s="230" t="s">
        <v>47</v>
      </c>
      <c r="H417" s="232" t="s">
        <v>86</v>
      </c>
      <c r="I417" s="230" t="s">
        <v>68</v>
      </c>
      <c r="J417" s="230" t="s">
        <v>191</v>
      </c>
      <c r="K417" s="230">
        <v>22</v>
      </c>
      <c r="L417" s="230">
        <f>K417</f>
        <v>22</v>
      </c>
      <c r="N417" s="232" t="s">
        <v>52</v>
      </c>
      <c r="O417" s="230">
        <f>23.14/4.09</f>
        <v>5.657701711491443</v>
      </c>
      <c r="P417" s="230" t="s">
        <v>55</v>
      </c>
      <c r="Q417" s="232" t="s">
        <v>53</v>
      </c>
      <c r="R417" s="232">
        <f>O417</f>
        <v>5.657701711491443</v>
      </c>
      <c r="S417" s="232" t="str">
        <f>P417</f>
        <v>NA</v>
      </c>
      <c r="T417" s="230">
        <v>23.14</v>
      </c>
      <c r="U417" s="230" t="s">
        <v>55</v>
      </c>
      <c r="V417" s="230" t="s">
        <v>54</v>
      </c>
      <c r="W417" s="232">
        <f>T417</f>
        <v>23.14</v>
      </c>
      <c r="X417" s="232" t="str">
        <f>U417</f>
        <v>NA</v>
      </c>
      <c r="Y417" s="232">
        <f>W417/R417</f>
        <v>4.09</v>
      </c>
      <c r="Z417" s="232" t="s">
        <v>55</v>
      </c>
      <c r="AA417" s="232">
        <v>800</v>
      </c>
      <c r="AB417" s="232" t="s">
        <v>56</v>
      </c>
      <c r="AC417" s="232">
        <v>6</v>
      </c>
      <c r="AD417" s="232" t="s">
        <v>154</v>
      </c>
      <c r="AE417" s="230" t="s">
        <v>75</v>
      </c>
      <c r="AF417" s="232" t="s">
        <v>58</v>
      </c>
      <c r="AG417" s="232" t="s">
        <v>77</v>
      </c>
      <c r="AH417" s="232" t="s">
        <v>209</v>
      </c>
      <c r="AI417" s="230" t="s">
        <v>58</v>
      </c>
      <c r="AJ417" s="230" t="s">
        <v>77</v>
      </c>
      <c r="AK417" s="230" t="s">
        <v>209</v>
      </c>
      <c r="AL417" s="230">
        <v>200</v>
      </c>
      <c r="AN417" s="230">
        <v>36</v>
      </c>
      <c r="AO417" s="230">
        <v>-6</v>
      </c>
      <c r="AP417" s="234" t="s">
        <v>360</v>
      </c>
      <c r="AQ417" s="3" t="s">
        <v>361</v>
      </c>
    </row>
    <row r="418" spans="1:43" x14ac:dyDescent="0.25">
      <c r="A418" s="230" t="s">
        <v>904</v>
      </c>
      <c r="B418" s="232" t="s">
        <v>109</v>
      </c>
      <c r="C418" s="232" t="s">
        <v>147</v>
      </c>
      <c r="D418" s="232" t="s">
        <v>151</v>
      </c>
      <c r="E418" s="232" t="s">
        <v>152</v>
      </c>
      <c r="F418" s="233" t="s">
        <v>323</v>
      </c>
      <c r="G418" s="232" t="s">
        <v>85</v>
      </c>
      <c r="H418" s="232" t="s">
        <v>86</v>
      </c>
      <c r="I418" s="232" t="s">
        <v>49</v>
      </c>
      <c r="J418" s="232" t="s">
        <v>203</v>
      </c>
      <c r="K418" s="232" t="s">
        <v>55</v>
      </c>
      <c r="L418" s="232" t="str">
        <f>K418</f>
        <v>NA</v>
      </c>
      <c r="M418" s="232" t="s">
        <v>335</v>
      </c>
      <c r="N418" s="232" t="s">
        <v>52</v>
      </c>
      <c r="O418" s="232">
        <v>11.82</v>
      </c>
      <c r="P418" s="232">
        <v>6.43</v>
      </c>
      <c r="Q418" s="232" t="s">
        <v>53</v>
      </c>
      <c r="R418" s="232">
        <f>O418</f>
        <v>11.82</v>
      </c>
      <c r="S418" s="232">
        <f>P418</f>
        <v>6.43</v>
      </c>
      <c r="T418" s="232">
        <v>24.41</v>
      </c>
      <c r="U418" s="232">
        <v>4.5</v>
      </c>
      <c r="V418" s="230" t="s">
        <v>54</v>
      </c>
      <c r="W418" s="232">
        <f>T418</f>
        <v>24.41</v>
      </c>
      <c r="X418" s="232">
        <f>U418</f>
        <v>4.5</v>
      </c>
      <c r="Y418" s="232">
        <f>W418/R418</f>
        <v>2.0651438240270727</v>
      </c>
      <c r="Z418" s="232" t="s">
        <v>55</v>
      </c>
      <c r="AA418" s="232">
        <v>60</v>
      </c>
      <c r="AB418" s="232" t="s">
        <v>56</v>
      </c>
      <c r="AC418" s="232">
        <v>4</v>
      </c>
      <c r="AD418" s="232" t="s">
        <v>154</v>
      </c>
      <c r="AE418" s="232" t="s">
        <v>172</v>
      </c>
      <c r="AF418" s="232" t="s">
        <v>58</v>
      </c>
      <c r="AG418" s="232" t="s">
        <v>77</v>
      </c>
      <c r="AH418" s="232" t="s">
        <v>209</v>
      </c>
      <c r="AI418" s="232" t="s">
        <v>60</v>
      </c>
      <c r="AJ418" s="232">
        <v>16</v>
      </c>
      <c r="AK418" s="232" t="s">
        <v>61</v>
      </c>
      <c r="AL418" s="232">
        <v>160</v>
      </c>
      <c r="AM418" s="232"/>
      <c r="AN418" s="232">
        <v>44</v>
      </c>
      <c r="AO418" s="232">
        <v>12</v>
      </c>
      <c r="AP418" s="232" t="s">
        <v>362</v>
      </c>
      <c r="AQ418" s="9" t="s">
        <v>363</v>
      </c>
    </row>
    <row r="419" spans="1:43" x14ac:dyDescent="0.25">
      <c r="A419" s="230" t="s">
        <v>904</v>
      </c>
      <c r="B419" s="232" t="s">
        <v>109</v>
      </c>
      <c r="C419" s="232" t="s">
        <v>147</v>
      </c>
      <c r="D419" s="232" t="s">
        <v>151</v>
      </c>
      <c r="E419" s="232" t="s">
        <v>152</v>
      </c>
      <c r="F419" s="233" t="s">
        <v>323</v>
      </c>
      <c r="G419" s="232" t="s">
        <v>85</v>
      </c>
      <c r="H419" s="232" t="s">
        <v>86</v>
      </c>
      <c r="I419" s="232" t="s">
        <v>49</v>
      </c>
      <c r="J419" s="232" t="s">
        <v>203</v>
      </c>
      <c r="K419" s="232" t="s">
        <v>55</v>
      </c>
      <c r="L419" s="232" t="str">
        <f>K419</f>
        <v>NA</v>
      </c>
      <c r="M419" s="232" t="s">
        <v>336</v>
      </c>
      <c r="N419" s="232" t="s">
        <v>52</v>
      </c>
      <c r="O419" s="232">
        <v>14.34</v>
      </c>
      <c r="P419" s="232">
        <v>15.15</v>
      </c>
      <c r="Q419" s="232" t="s">
        <v>53</v>
      </c>
      <c r="R419" s="232">
        <f>O419</f>
        <v>14.34</v>
      </c>
      <c r="S419" s="232">
        <f>P419</f>
        <v>15.15</v>
      </c>
      <c r="T419" s="232">
        <v>27.06</v>
      </c>
      <c r="U419" s="232">
        <v>9.43</v>
      </c>
      <c r="V419" s="230" t="s">
        <v>54</v>
      </c>
      <c r="W419" s="232">
        <f>T419</f>
        <v>27.06</v>
      </c>
      <c r="X419" s="232">
        <f>U419</f>
        <v>9.43</v>
      </c>
      <c r="Y419" s="232">
        <f>W419/R419</f>
        <v>1.8870292887029287</v>
      </c>
      <c r="Z419" s="232" t="s">
        <v>55</v>
      </c>
      <c r="AA419" s="232">
        <v>60</v>
      </c>
      <c r="AB419" s="232" t="s">
        <v>56</v>
      </c>
      <c r="AC419" s="232">
        <v>4</v>
      </c>
      <c r="AD419" s="232" t="s">
        <v>154</v>
      </c>
      <c r="AE419" s="232" t="s">
        <v>172</v>
      </c>
      <c r="AF419" s="232" t="s">
        <v>58</v>
      </c>
      <c r="AG419" s="232" t="s">
        <v>77</v>
      </c>
      <c r="AH419" s="232" t="s">
        <v>209</v>
      </c>
      <c r="AI419" s="232" t="s">
        <v>60</v>
      </c>
      <c r="AJ419" s="232">
        <v>16</v>
      </c>
      <c r="AK419" s="232" t="s">
        <v>61</v>
      </c>
      <c r="AL419" s="232">
        <v>160</v>
      </c>
      <c r="AM419" s="232"/>
      <c r="AN419" s="232">
        <v>44</v>
      </c>
      <c r="AO419" s="232">
        <v>12</v>
      </c>
      <c r="AP419" s="232" t="s">
        <v>362</v>
      </c>
      <c r="AQ419" s="9" t="s">
        <v>363</v>
      </c>
    </row>
    <row r="420" spans="1:43" x14ac:dyDescent="0.25">
      <c r="A420" s="230" t="s">
        <v>904</v>
      </c>
      <c r="B420" s="232" t="s">
        <v>109</v>
      </c>
      <c r="C420" s="232" t="s">
        <v>147</v>
      </c>
      <c r="D420" s="232" t="s">
        <v>151</v>
      </c>
      <c r="E420" s="232" t="s">
        <v>152</v>
      </c>
      <c r="F420" s="233" t="s">
        <v>323</v>
      </c>
      <c r="G420" s="232" t="s">
        <v>85</v>
      </c>
      <c r="H420" s="232" t="s">
        <v>86</v>
      </c>
      <c r="I420" s="232" t="s">
        <v>49</v>
      </c>
      <c r="J420" s="232" t="s">
        <v>203</v>
      </c>
      <c r="K420" s="232" t="s">
        <v>55</v>
      </c>
      <c r="L420" s="232" t="str">
        <f>K420</f>
        <v>NA</v>
      </c>
      <c r="M420" s="232" t="s">
        <v>332</v>
      </c>
      <c r="N420" s="232" t="s">
        <v>52</v>
      </c>
      <c r="O420" s="232">
        <v>30.8</v>
      </c>
      <c r="P420" s="232">
        <v>22.24</v>
      </c>
      <c r="Q420" s="232" t="s">
        <v>53</v>
      </c>
      <c r="R420" s="232">
        <f>O420</f>
        <v>30.8</v>
      </c>
      <c r="S420" s="232">
        <f>P420</f>
        <v>22.24</v>
      </c>
      <c r="T420" s="232">
        <v>35.33</v>
      </c>
      <c r="U420" s="232">
        <v>12.95</v>
      </c>
      <c r="V420" s="230" t="s">
        <v>54</v>
      </c>
      <c r="W420" s="232">
        <f>T420</f>
        <v>35.33</v>
      </c>
      <c r="X420" s="232">
        <f>U420</f>
        <v>12.95</v>
      </c>
      <c r="Y420" s="232">
        <f>W420/R420</f>
        <v>1.1470779220779219</v>
      </c>
      <c r="Z420" s="232" t="s">
        <v>55</v>
      </c>
      <c r="AA420" s="232">
        <v>60</v>
      </c>
      <c r="AB420" s="232" t="s">
        <v>56</v>
      </c>
      <c r="AC420" s="232">
        <v>4</v>
      </c>
      <c r="AD420" s="232" t="s">
        <v>154</v>
      </c>
      <c r="AE420" s="232" t="s">
        <v>172</v>
      </c>
      <c r="AF420" s="232" t="s">
        <v>58</v>
      </c>
      <c r="AG420" s="232" t="s">
        <v>77</v>
      </c>
      <c r="AH420" s="232" t="s">
        <v>209</v>
      </c>
      <c r="AI420" s="232" t="s">
        <v>60</v>
      </c>
      <c r="AJ420" s="232">
        <v>16</v>
      </c>
      <c r="AK420" s="232" t="s">
        <v>61</v>
      </c>
      <c r="AL420" s="232">
        <v>160</v>
      </c>
      <c r="AM420" s="232"/>
      <c r="AN420" s="232">
        <v>44</v>
      </c>
      <c r="AO420" s="232">
        <v>12</v>
      </c>
      <c r="AP420" s="232" t="s">
        <v>362</v>
      </c>
      <c r="AQ420" s="9" t="s">
        <v>363</v>
      </c>
    </row>
    <row r="421" spans="1:43" x14ac:dyDescent="0.25">
      <c r="A421" s="230" t="s">
        <v>904</v>
      </c>
      <c r="B421" s="232" t="s">
        <v>109</v>
      </c>
      <c r="C421" s="232" t="s">
        <v>147</v>
      </c>
      <c r="D421" s="232" t="s">
        <v>151</v>
      </c>
      <c r="E421" s="232" t="s">
        <v>152</v>
      </c>
      <c r="F421" s="233" t="s">
        <v>323</v>
      </c>
      <c r="G421" s="232" t="s">
        <v>85</v>
      </c>
      <c r="H421" s="232" t="s">
        <v>86</v>
      </c>
      <c r="I421" s="232" t="s">
        <v>49</v>
      </c>
      <c r="J421" s="232" t="s">
        <v>203</v>
      </c>
      <c r="K421" s="232" t="s">
        <v>55</v>
      </c>
      <c r="L421" s="232" t="str">
        <f>K421</f>
        <v>NA</v>
      </c>
      <c r="M421" s="232" t="s">
        <v>336</v>
      </c>
      <c r="N421" s="232" t="s">
        <v>52</v>
      </c>
      <c r="O421" s="232">
        <v>28.11</v>
      </c>
      <c r="P421" s="232">
        <v>9.81</v>
      </c>
      <c r="Q421" s="232" t="s">
        <v>53</v>
      </c>
      <c r="R421" s="232">
        <f>O421</f>
        <v>28.11</v>
      </c>
      <c r="S421" s="232">
        <f>P421</f>
        <v>9.81</v>
      </c>
      <c r="T421" s="232">
        <v>58.89</v>
      </c>
      <c r="U421" s="232">
        <v>9.4499999999999993</v>
      </c>
      <c r="V421" s="230" t="s">
        <v>54</v>
      </c>
      <c r="W421" s="232">
        <f>T421</f>
        <v>58.89</v>
      </c>
      <c r="X421" s="232">
        <f>U421</f>
        <v>9.4499999999999993</v>
      </c>
      <c r="Y421" s="232">
        <f>W421/R421</f>
        <v>2.0949839914621133</v>
      </c>
      <c r="Z421" s="232" t="s">
        <v>55</v>
      </c>
      <c r="AA421" s="232">
        <v>60</v>
      </c>
      <c r="AB421" s="232" t="s">
        <v>56</v>
      </c>
      <c r="AC421" s="232">
        <v>4</v>
      </c>
      <c r="AD421" s="232" t="s">
        <v>154</v>
      </c>
      <c r="AE421" s="232" t="s">
        <v>172</v>
      </c>
      <c r="AF421" s="232" t="s">
        <v>58</v>
      </c>
      <c r="AG421" s="232" t="s">
        <v>77</v>
      </c>
      <c r="AH421" s="232" t="s">
        <v>209</v>
      </c>
      <c r="AI421" s="232" t="s">
        <v>60</v>
      </c>
      <c r="AJ421" s="232">
        <v>16</v>
      </c>
      <c r="AK421" s="232" t="s">
        <v>61</v>
      </c>
      <c r="AL421" s="232">
        <v>160</v>
      </c>
      <c r="AM421" s="232"/>
      <c r="AN421" s="232">
        <v>44</v>
      </c>
      <c r="AO421" s="232">
        <v>12</v>
      </c>
      <c r="AP421" s="232" t="s">
        <v>362</v>
      </c>
      <c r="AQ421" s="9" t="s">
        <v>363</v>
      </c>
    </row>
    <row r="422" spans="1:43" x14ac:dyDescent="0.25">
      <c r="A422" s="230" t="s">
        <v>904</v>
      </c>
      <c r="B422" s="232" t="s">
        <v>109</v>
      </c>
      <c r="C422" s="232" t="s">
        <v>147</v>
      </c>
      <c r="D422" s="232" t="s">
        <v>151</v>
      </c>
      <c r="E422" s="232" t="s">
        <v>152</v>
      </c>
      <c r="F422" s="233" t="s">
        <v>323</v>
      </c>
      <c r="G422" s="232" t="s">
        <v>85</v>
      </c>
      <c r="H422" s="232" t="s">
        <v>86</v>
      </c>
      <c r="I422" s="232" t="s">
        <v>49</v>
      </c>
      <c r="J422" s="232" t="s">
        <v>203</v>
      </c>
      <c r="K422" s="232" t="s">
        <v>55</v>
      </c>
      <c r="L422" s="232" t="str">
        <f>K422</f>
        <v>NA</v>
      </c>
      <c r="M422" s="232" t="s">
        <v>51</v>
      </c>
      <c r="N422" s="232" t="s">
        <v>52</v>
      </c>
      <c r="O422" s="232">
        <v>87.03</v>
      </c>
      <c r="P422" s="232">
        <v>266.97000000000003</v>
      </c>
      <c r="Q422" s="232" t="s">
        <v>53</v>
      </c>
      <c r="R422" s="232">
        <f>O422</f>
        <v>87.03</v>
      </c>
      <c r="S422" s="232">
        <f>P422</f>
        <v>266.97000000000003</v>
      </c>
      <c r="T422" s="232">
        <v>68.16</v>
      </c>
      <c r="U422" s="232">
        <v>125.72</v>
      </c>
      <c r="V422" s="230" t="s">
        <v>54</v>
      </c>
      <c r="W422" s="232">
        <f>T422</f>
        <v>68.16</v>
      </c>
      <c r="X422" s="232">
        <f>U422</f>
        <v>125.72</v>
      </c>
      <c r="Y422" s="232">
        <f>W422/R422</f>
        <v>0.78317821440882451</v>
      </c>
      <c r="Z422" s="232" t="s">
        <v>55</v>
      </c>
      <c r="AA422" s="232">
        <v>60</v>
      </c>
      <c r="AB422" s="232" t="s">
        <v>56</v>
      </c>
      <c r="AC422" s="232">
        <v>4</v>
      </c>
      <c r="AD422" s="232" t="s">
        <v>154</v>
      </c>
      <c r="AE422" s="232" t="s">
        <v>172</v>
      </c>
      <c r="AF422" s="232" t="s">
        <v>58</v>
      </c>
      <c r="AG422" s="232" t="s">
        <v>77</v>
      </c>
      <c r="AH422" s="232" t="s">
        <v>209</v>
      </c>
      <c r="AI422" s="232" t="s">
        <v>60</v>
      </c>
      <c r="AJ422" s="232">
        <v>16</v>
      </c>
      <c r="AK422" s="232" t="s">
        <v>61</v>
      </c>
      <c r="AL422" s="232">
        <v>160</v>
      </c>
      <c r="AM422" s="232"/>
      <c r="AN422" s="232">
        <v>44</v>
      </c>
      <c r="AO422" s="232">
        <v>12</v>
      </c>
      <c r="AP422" s="232" t="s">
        <v>362</v>
      </c>
      <c r="AQ422" s="9" t="s">
        <v>363</v>
      </c>
    </row>
    <row r="423" spans="1:43" x14ac:dyDescent="0.25">
      <c r="A423" s="230" t="s">
        <v>904</v>
      </c>
      <c r="B423" s="232" t="s">
        <v>109</v>
      </c>
      <c r="C423" s="232" t="s">
        <v>147</v>
      </c>
      <c r="D423" s="232" t="s">
        <v>151</v>
      </c>
      <c r="E423" s="232" t="s">
        <v>152</v>
      </c>
      <c r="F423" s="233" t="s">
        <v>323</v>
      </c>
      <c r="G423" s="232" t="s">
        <v>85</v>
      </c>
      <c r="H423" s="232" t="s">
        <v>86</v>
      </c>
      <c r="I423" s="232" t="s">
        <v>49</v>
      </c>
      <c r="J423" s="232" t="s">
        <v>203</v>
      </c>
      <c r="K423" s="232" t="s">
        <v>55</v>
      </c>
      <c r="L423" s="232" t="str">
        <f>K423</f>
        <v>NA</v>
      </c>
      <c r="M423" s="232" t="s">
        <v>51</v>
      </c>
      <c r="N423" s="232" t="s">
        <v>52</v>
      </c>
      <c r="O423" s="232">
        <v>38.04</v>
      </c>
      <c r="P423" s="232">
        <v>22.04</v>
      </c>
      <c r="Q423" s="232" t="s">
        <v>53</v>
      </c>
      <c r="R423" s="232">
        <f>O423</f>
        <v>38.04</v>
      </c>
      <c r="S423" s="232">
        <f>P423</f>
        <v>22.04</v>
      </c>
      <c r="T423" s="232">
        <v>68.61</v>
      </c>
      <c r="U423" s="232">
        <v>16.72</v>
      </c>
      <c r="V423" s="230" t="s">
        <v>54</v>
      </c>
      <c r="W423" s="232">
        <f>T423</f>
        <v>68.61</v>
      </c>
      <c r="X423" s="232">
        <f>U423</f>
        <v>16.72</v>
      </c>
      <c r="Y423" s="232">
        <f>W423/R423</f>
        <v>1.803627760252366</v>
      </c>
      <c r="Z423" s="232" t="s">
        <v>55</v>
      </c>
      <c r="AA423" s="232">
        <v>60</v>
      </c>
      <c r="AB423" s="232" t="s">
        <v>56</v>
      </c>
      <c r="AC423" s="232">
        <v>4</v>
      </c>
      <c r="AD423" s="232" t="s">
        <v>154</v>
      </c>
      <c r="AE423" s="232" t="s">
        <v>172</v>
      </c>
      <c r="AF423" s="232" t="s">
        <v>58</v>
      </c>
      <c r="AG423" s="232" t="s">
        <v>77</v>
      </c>
      <c r="AH423" s="232" t="s">
        <v>209</v>
      </c>
      <c r="AI423" s="232" t="s">
        <v>60</v>
      </c>
      <c r="AJ423" s="232">
        <v>16</v>
      </c>
      <c r="AK423" s="232" t="s">
        <v>61</v>
      </c>
      <c r="AL423" s="232">
        <v>160</v>
      </c>
      <c r="AM423" s="232"/>
      <c r="AN423" s="232">
        <v>44</v>
      </c>
      <c r="AO423" s="232">
        <v>12</v>
      </c>
      <c r="AP423" s="232" t="s">
        <v>362</v>
      </c>
      <c r="AQ423" s="9" t="s">
        <v>363</v>
      </c>
    </row>
    <row r="424" spans="1:43" x14ac:dyDescent="0.25">
      <c r="A424" s="230" t="s">
        <v>904</v>
      </c>
      <c r="B424" s="232" t="s">
        <v>109</v>
      </c>
      <c r="C424" s="232" t="s">
        <v>147</v>
      </c>
      <c r="D424" s="232" t="s">
        <v>151</v>
      </c>
      <c r="E424" s="232" t="s">
        <v>152</v>
      </c>
      <c r="F424" s="233" t="s">
        <v>323</v>
      </c>
      <c r="G424" s="232" t="s">
        <v>85</v>
      </c>
      <c r="H424" s="232" t="s">
        <v>86</v>
      </c>
      <c r="I424" s="232" t="s">
        <v>49</v>
      </c>
      <c r="J424" s="232" t="s">
        <v>203</v>
      </c>
      <c r="K424" s="232" t="s">
        <v>55</v>
      </c>
      <c r="L424" s="232" t="str">
        <f>K424</f>
        <v>NA</v>
      </c>
      <c r="M424" s="232" t="s">
        <v>335</v>
      </c>
      <c r="N424" s="232" t="s">
        <v>52</v>
      </c>
      <c r="O424" s="232">
        <v>45.9</v>
      </c>
      <c r="P424" s="232">
        <v>25.76</v>
      </c>
      <c r="Q424" s="232" t="s">
        <v>53</v>
      </c>
      <c r="R424" s="232">
        <f>O424</f>
        <v>45.9</v>
      </c>
      <c r="S424" s="232">
        <f>P424</f>
        <v>25.76</v>
      </c>
      <c r="T424" s="230">
        <v>71.5</v>
      </c>
      <c r="U424" s="230">
        <v>23.26</v>
      </c>
      <c r="V424" s="230" t="s">
        <v>54</v>
      </c>
      <c r="W424" s="232">
        <f>T424</f>
        <v>71.5</v>
      </c>
      <c r="X424" s="232">
        <f>U424</f>
        <v>23.26</v>
      </c>
      <c r="Y424" s="232">
        <f>W424/R424</f>
        <v>1.5577342047930283</v>
      </c>
      <c r="Z424" s="232" t="s">
        <v>55</v>
      </c>
      <c r="AA424" s="232">
        <v>60</v>
      </c>
      <c r="AB424" s="232" t="s">
        <v>56</v>
      </c>
      <c r="AC424" s="232">
        <v>4</v>
      </c>
      <c r="AD424" s="232" t="s">
        <v>154</v>
      </c>
      <c r="AE424" s="232" t="s">
        <v>172</v>
      </c>
      <c r="AF424" s="232" t="s">
        <v>58</v>
      </c>
      <c r="AG424" s="232" t="s">
        <v>77</v>
      </c>
      <c r="AH424" s="232" t="s">
        <v>209</v>
      </c>
      <c r="AI424" s="232" t="s">
        <v>60</v>
      </c>
      <c r="AJ424" s="232">
        <v>16</v>
      </c>
      <c r="AK424" s="232" t="s">
        <v>61</v>
      </c>
      <c r="AL424" s="232">
        <v>160</v>
      </c>
      <c r="AM424" s="232"/>
      <c r="AN424" s="232">
        <v>44</v>
      </c>
      <c r="AO424" s="232">
        <v>12</v>
      </c>
      <c r="AP424" s="232" t="s">
        <v>362</v>
      </c>
      <c r="AQ424" s="9" t="s">
        <v>363</v>
      </c>
    </row>
    <row r="425" spans="1:43" x14ac:dyDescent="0.25">
      <c r="A425" s="230" t="s">
        <v>904</v>
      </c>
      <c r="B425" s="232" t="s">
        <v>80</v>
      </c>
      <c r="C425" s="232" t="s">
        <v>199</v>
      </c>
      <c r="D425" s="232" t="s">
        <v>213</v>
      </c>
      <c r="E425" s="232" t="s">
        <v>370</v>
      </c>
      <c r="F425" s="233" t="s">
        <v>371</v>
      </c>
      <c r="G425" s="232" t="s">
        <v>97</v>
      </c>
      <c r="H425" s="232" t="s">
        <v>86</v>
      </c>
      <c r="I425" s="232" t="s">
        <v>182</v>
      </c>
      <c r="J425" s="232" t="s">
        <v>182</v>
      </c>
      <c r="K425" s="232">
        <v>28</v>
      </c>
      <c r="L425" s="232">
        <f>K425</f>
        <v>28</v>
      </c>
      <c r="M425" s="232"/>
      <c r="N425" s="232" t="s">
        <v>242</v>
      </c>
      <c r="O425" s="230" t="s">
        <v>55</v>
      </c>
      <c r="P425" s="230" t="s">
        <v>55</v>
      </c>
      <c r="Q425" s="232" t="s">
        <v>53</v>
      </c>
      <c r="R425" s="232" t="str">
        <f>O425</f>
        <v>NA</v>
      </c>
      <c r="S425" s="232" t="str">
        <f>P425</f>
        <v>NA</v>
      </c>
      <c r="T425" s="230" t="s">
        <v>55</v>
      </c>
      <c r="U425" s="230" t="s">
        <v>55</v>
      </c>
      <c r="V425" s="230" t="s">
        <v>366</v>
      </c>
      <c r="W425" s="232" t="str">
        <f>T425</f>
        <v>NA</v>
      </c>
      <c r="X425" s="232" t="str">
        <f>U425</f>
        <v>NA</v>
      </c>
      <c r="Y425" s="232">
        <v>1.58</v>
      </c>
      <c r="Z425" s="232">
        <v>0.41</v>
      </c>
      <c r="AA425" s="232">
        <v>48</v>
      </c>
      <c r="AB425" s="232" t="s">
        <v>56</v>
      </c>
      <c r="AC425" s="232">
        <v>7</v>
      </c>
      <c r="AD425" s="232" t="s">
        <v>154</v>
      </c>
      <c r="AE425" s="232" t="s">
        <v>75</v>
      </c>
      <c r="AF425" s="232" t="s">
        <v>58</v>
      </c>
      <c r="AG425" s="232">
        <v>0</v>
      </c>
      <c r="AH425" s="232" t="s">
        <v>90</v>
      </c>
      <c r="AI425" s="232" t="s">
        <v>60</v>
      </c>
      <c r="AJ425" s="232" t="s">
        <v>367</v>
      </c>
      <c r="AK425" s="232" t="s">
        <v>174</v>
      </c>
      <c r="AL425" s="232">
        <v>686</v>
      </c>
      <c r="AM425" s="232"/>
      <c r="AN425" s="232">
        <v>11</v>
      </c>
      <c r="AO425" s="232">
        <v>126</v>
      </c>
      <c r="AP425" s="234" t="s">
        <v>368</v>
      </c>
      <c r="AQ425" s="3" t="s">
        <v>369</v>
      </c>
    </row>
    <row r="426" spans="1:43" x14ac:dyDescent="0.25">
      <c r="A426" s="230" t="s">
        <v>904</v>
      </c>
      <c r="B426" s="232" t="s">
        <v>80</v>
      </c>
      <c r="C426" s="232" t="s">
        <v>139</v>
      </c>
      <c r="D426" s="232" t="s">
        <v>376</v>
      </c>
      <c r="E426" s="232" t="s">
        <v>377</v>
      </c>
      <c r="F426" s="233" t="s">
        <v>378</v>
      </c>
      <c r="G426" s="232" t="s">
        <v>118</v>
      </c>
      <c r="H426" s="232" t="s">
        <v>86</v>
      </c>
      <c r="I426" s="232" t="s">
        <v>49</v>
      </c>
      <c r="J426" s="232" t="s">
        <v>87</v>
      </c>
      <c r="K426" s="232">
        <v>25</v>
      </c>
      <c r="L426" s="232">
        <f>K426</f>
        <v>25</v>
      </c>
      <c r="M426" s="232"/>
      <c r="N426" s="232" t="s">
        <v>52</v>
      </c>
      <c r="O426" s="232">
        <v>12.35</v>
      </c>
      <c r="P426" s="232">
        <v>0.71</v>
      </c>
      <c r="Q426" s="232" t="s">
        <v>53</v>
      </c>
      <c r="R426" s="232">
        <f>O426</f>
        <v>12.35</v>
      </c>
      <c r="S426" s="232">
        <f>P426</f>
        <v>0.71</v>
      </c>
      <c r="T426" s="232">
        <v>6.41</v>
      </c>
      <c r="U426" s="232">
        <v>0.23</v>
      </c>
      <c r="V426" s="230" t="s">
        <v>54</v>
      </c>
      <c r="W426" s="232">
        <f>T426</f>
        <v>6.41</v>
      </c>
      <c r="X426" s="232">
        <f>U426</f>
        <v>0.23</v>
      </c>
      <c r="Y426" s="232">
        <f>W426/R426</f>
        <v>0.51902834008097165</v>
      </c>
      <c r="Z426" s="232" t="s">
        <v>55</v>
      </c>
      <c r="AA426" s="232">
        <v>40</v>
      </c>
      <c r="AB426" s="232" t="s">
        <v>56</v>
      </c>
      <c r="AC426" s="232">
        <v>7</v>
      </c>
      <c r="AD426" s="232" t="s">
        <v>154</v>
      </c>
      <c r="AE426" s="232" t="s">
        <v>75</v>
      </c>
      <c r="AF426" s="232" t="s">
        <v>58</v>
      </c>
      <c r="AG426" s="232" t="s">
        <v>271</v>
      </c>
      <c r="AH426" s="230" t="s">
        <v>208</v>
      </c>
      <c r="AI426" s="232" t="s">
        <v>60</v>
      </c>
      <c r="AJ426" s="232" t="s">
        <v>367</v>
      </c>
      <c r="AK426" s="232" t="s">
        <v>174</v>
      </c>
      <c r="AL426" s="232">
        <v>147</v>
      </c>
      <c r="AM426" s="232"/>
      <c r="AN426" s="232">
        <v>16</v>
      </c>
      <c r="AO426" s="232">
        <v>119</v>
      </c>
      <c r="AP426" s="234" t="s">
        <v>374</v>
      </c>
      <c r="AQ426" s="3" t="s">
        <v>375</v>
      </c>
    </row>
    <row r="427" spans="1:43" x14ac:dyDescent="0.25">
      <c r="A427" s="230" t="s">
        <v>904</v>
      </c>
      <c r="B427" s="232" t="s">
        <v>80</v>
      </c>
      <c r="C427" s="232" t="s">
        <v>114</v>
      </c>
      <c r="D427" s="232" t="s">
        <v>115</v>
      </c>
      <c r="E427" s="232" t="s">
        <v>372</v>
      </c>
      <c r="F427" s="233" t="s">
        <v>373</v>
      </c>
      <c r="G427" s="232" t="s">
        <v>118</v>
      </c>
      <c r="H427" s="232" t="s">
        <v>86</v>
      </c>
      <c r="I427" s="232" t="s">
        <v>49</v>
      </c>
      <c r="J427" s="232" t="s">
        <v>87</v>
      </c>
      <c r="K427" s="232">
        <v>25</v>
      </c>
      <c r="L427" s="232">
        <f>K427</f>
        <v>25</v>
      </c>
      <c r="M427" s="232"/>
      <c r="N427" s="232" t="s">
        <v>52</v>
      </c>
      <c r="O427" s="232">
        <v>3.05</v>
      </c>
      <c r="P427" s="232">
        <v>0.62</v>
      </c>
      <c r="Q427" s="232" t="s">
        <v>53</v>
      </c>
      <c r="R427" s="232">
        <f>O427</f>
        <v>3.05</v>
      </c>
      <c r="S427" s="232">
        <f>P427</f>
        <v>0.62</v>
      </c>
      <c r="T427" s="232">
        <v>4.17</v>
      </c>
      <c r="U427" s="232">
        <v>0.38</v>
      </c>
      <c r="V427" s="230" t="s">
        <v>54</v>
      </c>
      <c r="W427" s="232">
        <f>T427</f>
        <v>4.17</v>
      </c>
      <c r="X427" s="232">
        <f>U427</f>
        <v>0.38</v>
      </c>
      <c r="Y427" s="232">
        <f>W427/R427</f>
        <v>1.3672131147540985</v>
      </c>
      <c r="Z427" s="232" t="s">
        <v>55</v>
      </c>
      <c r="AA427" s="232">
        <v>40</v>
      </c>
      <c r="AB427" s="232" t="s">
        <v>56</v>
      </c>
      <c r="AC427" s="232">
        <v>7</v>
      </c>
      <c r="AD427" s="232" t="s">
        <v>154</v>
      </c>
      <c r="AE427" s="232" t="s">
        <v>75</v>
      </c>
      <c r="AF427" s="232" t="s">
        <v>58</v>
      </c>
      <c r="AG427" s="232" t="s">
        <v>271</v>
      </c>
      <c r="AH427" s="230" t="s">
        <v>208</v>
      </c>
      <c r="AI427" s="232" t="s">
        <v>60</v>
      </c>
      <c r="AJ427" s="232" t="s">
        <v>367</v>
      </c>
      <c r="AK427" s="232" t="s">
        <v>174</v>
      </c>
      <c r="AL427" s="232">
        <v>147</v>
      </c>
      <c r="AM427" s="232"/>
      <c r="AN427" s="232">
        <v>16</v>
      </c>
      <c r="AO427" s="232">
        <v>119</v>
      </c>
      <c r="AP427" s="234" t="s">
        <v>374</v>
      </c>
      <c r="AQ427" s="3" t="s">
        <v>375</v>
      </c>
    </row>
    <row r="428" spans="1:43" x14ac:dyDescent="0.25">
      <c r="A428" s="230" t="s">
        <v>904</v>
      </c>
      <c r="B428" s="232" t="s">
        <v>80</v>
      </c>
      <c r="C428" s="232" t="s">
        <v>379</v>
      </c>
      <c r="D428" s="232" t="s">
        <v>380</v>
      </c>
      <c r="E428" s="232" t="s">
        <v>381</v>
      </c>
      <c r="F428" s="233" t="s">
        <v>382</v>
      </c>
      <c r="G428" s="232" t="s">
        <v>383</v>
      </c>
      <c r="H428" s="232" t="s">
        <v>86</v>
      </c>
      <c r="I428" s="232" t="s">
        <v>68</v>
      </c>
      <c r="J428" s="232" t="s">
        <v>87</v>
      </c>
      <c r="K428" s="232">
        <v>25</v>
      </c>
      <c r="L428" s="232">
        <f>K428</f>
        <v>25</v>
      </c>
      <c r="M428" s="232"/>
      <c r="N428" s="232" t="s">
        <v>52</v>
      </c>
      <c r="O428" s="232">
        <v>2.72</v>
      </c>
      <c r="P428" s="232">
        <v>0.97</v>
      </c>
      <c r="Q428" s="232" t="s">
        <v>53</v>
      </c>
      <c r="R428" s="232">
        <f>O428</f>
        <v>2.72</v>
      </c>
      <c r="S428" s="232">
        <f>P428</f>
        <v>0.97</v>
      </c>
      <c r="T428" s="232">
        <v>0.08</v>
      </c>
      <c r="U428" s="232">
        <v>0.01</v>
      </c>
      <c r="V428" s="230" t="s">
        <v>54</v>
      </c>
      <c r="W428" s="232">
        <f>T428</f>
        <v>0.08</v>
      </c>
      <c r="X428" s="232">
        <f>U428</f>
        <v>0.01</v>
      </c>
      <c r="Y428" s="232">
        <f>W428/R428</f>
        <v>2.9411764705882353E-2</v>
      </c>
      <c r="Z428" s="232" t="s">
        <v>55</v>
      </c>
      <c r="AA428" s="232">
        <v>40</v>
      </c>
      <c r="AB428" s="232" t="s">
        <v>56</v>
      </c>
      <c r="AC428" s="232">
        <v>7</v>
      </c>
      <c r="AD428" s="232" t="s">
        <v>154</v>
      </c>
      <c r="AE428" s="232" t="s">
        <v>75</v>
      </c>
      <c r="AF428" s="232" t="s">
        <v>58</v>
      </c>
      <c r="AG428" s="232" t="s">
        <v>271</v>
      </c>
      <c r="AH428" s="230" t="s">
        <v>208</v>
      </c>
      <c r="AI428" s="232" t="s">
        <v>60</v>
      </c>
      <c r="AJ428" s="232" t="s">
        <v>367</v>
      </c>
      <c r="AK428" s="232" t="s">
        <v>174</v>
      </c>
      <c r="AL428" s="232">
        <v>147</v>
      </c>
      <c r="AM428" s="232"/>
      <c r="AN428" s="232">
        <v>16</v>
      </c>
      <c r="AO428" s="232">
        <v>119</v>
      </c>
      <c r="AP428" s="234" t="s">
        <v>374</v>
      </c>
      <c r="AQ428" s="3" t="s">
        <v>375</v>
      </c>
    </row>
    <row r="429" spans="1:43" x14ac:dyDescent="0.25">
      <c r="A429" s="230" t="s">
        <v>904</v>
      </c>
      <c r="B429" s="232" t="s">
        <v>80</v>
      </c>
      <c r="C429" s="232" t="s">
        <v>114</v>
      </c>
      <c r="D429" s="232" t="s">
        <v>384</v>
      </c>
      <c r="E429" s="232" t="s">
        <v>385</v>
      </c>
      <c r="F429" s="233" t="s">
        <v>386</v>
      </c>
      <c r="G429" s="232" t="s">
        <v>118</v>
      </c>
      <c r="H429" s="232" t="s">
        <v>324</v>
      </c>
      <c r="I429" s="232" t="s">
        <v>49</v>
      </c>
      <c r="J429" s="232" t="s">
        <v>387</v>
      </c>
      <c r="K429" s="232">
        <v>12</v>
      </c>
      <c r="L429" s="232">
        <v>12</v>
      </c>
      <c r="M429" s="230">
        <v>129</v>
      </c>
      <c r="N429" s="230" t="s">
        <v>242</v>
      </c>
      <c r="O429" s="230" t="s">
        <v>55</v>
      </c>
      <c r="P429" s="230" t="s">
        <v>55</v>
      </c>
      <c r="Q429" s="232" t="s">
        <v>53</v>
      </c>
      <c r="R429" s="230" t="s">
        <v>55</v>
      </c>
      <c r="S429" s="230" t="s">
        <v>55</v>
      </c>
      <c r="T429" s="230" t="s">
        <v>55</v>
      </c>
      <c r="U429" s="230" t="s">
        <v>55</v>
      </c>
      <c r="V429" s="230" t="s">
        <v>54</v>
      </c>
      <c r="W429" s="230" t="s">
        <v>55</v>
      </c>
      <c r="X429" s="230" t="s">
        <v>55</v>
      </c>
      <c r="Y429" s="232">
        <v>4.4999999999999998E-2</v>
      </c>
      <c r="Z429" s="232">
        <v>7.0000000000000001E-3</v>
      </c>
      <c r="AA429" s="232">
        <v>15</v>
      </c>
      <c r="AB429" s="232" t="s">
        <v>56</v>
      </c>
      <c r="AC429" s="232">
        <v>7</v>
      </c>
      <c r="AD429" s="232" t="s">
        <v>388</v>
      </c>
      <c r="AE429" s="232" t="s">
        <v>172</v>
      </c>
      <c r="AF429" s="232" t="s">
        <v>58</v>
      </c>
      <c r="AG429" s="232" t="s">
        <v>58</v>
      </c>
      <c r="AH429" s="232" t="s">
        <v>59</v>
      </c>
      <c r="AI429" s="232" t="s">
        <v>58</v>
      </c>
      <c r="AJ429" s="232" t="s">
        <v>293</v>
      </c>
      <c r="AK429" s="232" t="s">
        <v>389</v>
      </c>
      <c r="AL429" s="232">
        <v>110</v>
      </c>
      <c r="AM429" s="232"/>
      <c r="AN429" s="232">
        <v>-35</v>
      </c>
      <c r="AO429" s="232">
        <v>170</v>
      </c>
      <c r="AP429" s="234" t="s">
        <v>390</v>
      </c>
      <c r="AQ429" s="3" t="s">
        <v>391</v>
      </c>
    </row>
    <row r="430" spans="1:43" x14ac:dyDescent="0.25">
      <c r="A430" s="230" t="s">
        <v>904</v>
      </c>
      <c r="B430" s="232" t="s">
        <v>80</v>
      </c>
      <c r="C430" s="232" t="s">
        <v>392</v>
      </c>
      <c r="D430" s="232" t="s">
        <v>55</v>
      </c>
      <c r="E430" s="232" t="s">
        <v>55</v>
      </c>
      <c r="F430" s="240" t="s">
        <v>393</v>
      </c>
      <c r="G430" s="232" t="s">
        <v>394</v>
      </c>
      <c r="H430" s="232" t="s">
        <v>324</v>
      </c>
      <c r="I430" s="232" t="s">
        <v>49</v>
      </c>
      <c r="J430" s="232" t="s">
        <v>387</v>
      </c>
      <c r="K430" s="232">
        <v>12</v>
      </c>
      <c r="L430" s="232">
        <v>12</v>
      </c>
      <c r="M430" s="230">
        <v>120</v>
      </c>
      <c r="N430" s="230" t="s">
        <v>242</v>
      </c>
      <c r="O430" s="230" t="s">
        <v>55</v>
      </c>
      <c r="P430" s="230" t="s">
        <v>55</v>
      </c>
      <c r="Q430" s="232" t="s">
        <v>53</v>
      </c>
      <c r="R430" s="230" t="s">
        <v>55</v>
      </c>
      <c r="S430" s="230" t="s">
        <v>55</v>
      </c>
      <c r="T430" s="230" t="s">
        <v>55</v>
      </c>
      <c r="U430" s="230" t="s">
        <v>55</v>
      </c>
      <c r="V430" s="230" t="s">
        <v>54</v>
      </c>
      <c r="W430" s="230" t="s">
        <v>55</v>
      </c>
      <c r="X430" s="230" t="s">
        <v>55</v>
      </c>
      <c r="Y430" s="232">
        <v>1.6E-2</v>
      </c>
      <c r="Z430" s="232">
        <v>3.0000000000000001E-3</v>
      </c>
      <c r="AA430" s="232">
        <v>15</v>
      </c>
      <c r="AB430" s="232" t="s">
        <v>56</v>
      </c>
      <c r="AC430" s="232">
        <v>7</v>
      </c>
      <c r="AD430" s="232" t="s">
        <v>388</v>
      </c>
      <c r="AE430" s="232" t="s">
        <v>172</v>
      </c>
      <c r="AF430" s="232" t="s">
        <v>58</v>
      </c>
      <c r="AG430" s="232" t="s">
        <v>58</v>
      </c>
      <c r="AH430" s="232" t="s">
        <v>59</v>
      </c>
      <c r="AI430" s="232" t="s">
        <v>58</v>
      </c>
      <c r="AJ430" s="232" t="s">
        <v>293</v>
      </c>
      <c r="AK430" s="232" t="s">
        <v>389</v>
      </c>
      <c r="AL430" s="232">
        <v>110</v>
      </c>
      <c r="AM430" s="232"/>
      <c r="AN430" s="232">
        <v>-35</v>
      </c>
      <c r="AO430" s="232">
        <v>170</v>
      </c>
      <c r="AP430" s="234" t="s">
        <v>390</v>
      </c>
      <c r="AQ430" s="3" t="s">
        <v>391</v>
      </c>
    </row>
    <row r="431" spans="1:43" x14ac:dyDescent="0.25">
      <c r="A431" s="230" t="s">
        <v>904</v>
      </c>
      <c r="B431" s="230" t="s">
        <v>80</v>
      </c>
      <c r="C431" s="230" t="s">
        <v>93</v>
      </c>
      <c r="D431" s="230" t="s">
        <v>103</v>
      </c>
      <c r="E431" s="230" t="s">
        <v>395</v>
      </c>
      <c r="F431" s="236" t="s">
        <v>396</v>
      </c>
      <c r="G431" s="232" t="s">
        <v>97</v>
      </c>
      <c r="H431" s="230" t="s">
        <v>228</v>
      </c>
      <c r="I431" s="230" t="s">
        <v>182</v>
      </c>
      <c r="J431" s="230" t="s">
        <v>182</v>
      </c>
      <c r="K431" s="230">
        <v>24</v>
      </c>
      <c r="L431" s="230">
        <f>K431</f>
        <v>24</v>
      </c>
      <c r="N431" s="232" t="s">
        <v>52</v>
      </c>
      <c r="O431" s="230">
        <v>55.6</v>
      </c>
      <c r="P431" s="230">
        <v>32.6</v>
      </c>
      <c r="Q431" s="232" t="s">
        <v>53</v>
      </c>
      <c r="R431" s="232">
        <f>O431</f>
        <v>55.6</v>
      </c>
      <c r="S431" s="232">
        <f>P431</f>
        <v>32.6</v>
      </c>
      <c r="T431" s="230">
        <v>1.46</v>
      </c>
      <c r="U431" s="230">
        <v>0.3</v>
      </c>
      <c r="V431" s="230" t="s">
        <v>397</v>
      </c>
      <c r="W431" s="230">
        <f>(T431*(1/0.235))/24</f>
        <v>0.25886524822695034</v>
      </c>
      <c r="X431" s="230">
        <f>(U431*(1/0.235))/24</f>
        <v>5.3191489361702121E-2</v>
      </c>
      <c r="Y431" s="232">
        <f>W431/R431</f>
        <v>4.6558497882545026E-3</v>
      </c>
      <c r="Z431" s="232" t="s">
        <v>55</v>
      </c>
      <c r="AA431" s="232">
        <v>300</v>
      </c>
      <c r="AB431" s="232" t="s">
        <v>398</v>
      </c>
      <c r="AC431" s="232">
        <v>5</v>
      </c>
      <c r="AD431" s="232" t="s">
        <v>398</v>
      </c>
      <c r="AE431" s="230" t="s">
        <v>75</v>
      </c>
      <c r="AF431" s="230" t="s">
        <v>58</v>
      </c>
      <c r="AG431" s="230" t="s">
        <v>77</v>
      </c>
      <c r="AH431" s="230" t="s">
        <v>209</v>
      </c>
      <c r="AI431" s="230" t="s">
        <v>60</v>
      </c>
      <c r="AJ431" s="230">
        <v>24</v>
      </c>
      <c r="AK431" s="230" t="s">
        <v>61</v>
      </c>
      <c r="AL431" s="230">
        <v>15</v>
      </c>
      <c r="AN431" s="230">
        <v>31</v>
      </c>
      <c r="AO431" s="230">
        <v>130</v>
      </c>
      <c r="AP431" s="234" t="s">
        <v>399</v>
      </c>
      <c r="AQ431" s="3" t="s">
        <v>400</v>
      </c>
    </row>
    <row r="432" spans="1:43" x14ac:dyDescent="0.25">
      <c r="A432" s="230" t="s">
        <v>904</v>
      </c>
      <c r="B432" s="230" t="s">
        <v>80</v>
      </c>
      <c r="C432" s="230" t="s">
        <v>93</v>
      </c>
      <c r="D432" s="230" t="s">
        <v>103</v>
      </c>
      <c r="E432" s="230" t="s">
        <v>395</v>
      </c>
      <c r="F432" s="236" t="s">
        <v>396</v>
      </c>
      <c r="G432" s="232" t="s">
        <v>97</v>
      </c>
      <c r="H432" s="230" t="s">
        <v>228</v>
      </c>
      <c r="I432" s="230" t="s">
        <v>182</v>
      </c>
      <c r="J432" s="230" t="s">
        <v>182</v>
      </c>
      <c r="K432" s="230">
        <v>24</v>
      </c>
      <c r="L432" s="230">
        <f>K432</f>
        <v>24</v>
      </c>
      <c r="N432" s="232" t="s">
        <v>52</v>
      </c>
      <c r="O432" s="230">
        <v>12.7</v>
      </c>
      <c r="P432" s="230">
        <v>30.5</v>
      </c>
      <c r="Q432" s="232" t="s">
        <v>53</v>
      </c>
      <c r="R432" s="232">
        <f>O432</f>
        <v>12.7</v>
      </c>
      <c r="S432" s="232">
        <f>P432</f>
        <v>30.5</v>
      </c>
      <c r="T432" s="230">
        <v>6.03</v>
      </c>
      <c r="U432" s="230">
        <v>0.7</v>
      </c>
      <c r="V432" s="230" t="s">
        <v>397</v>
      </c>
      <c r="W432" s="230">
        <f>(T432*(1/0.235))/24</f>
        <v>1.0691489361702129</v>
      </c>
      <c r="X432" s="230">
        <f>(U432*(1/0.235))/24</f>
        <v>0.12411347517730496</v>
      </c>
      <c r="Y432" s="232">
        <f>W432/R432</f>
        <v>8.4184955603953782E-2</v>
      </c>
      <c r="Z432" s="232" t="s">
        <v>55</v>
      </c>
      <c r="AA432" s="232">
        <v>300</v>
      </c>
      <c r="AB432" s="232" t="s">
        <v>398</v>
      </c>
      <c r="AC432" s="232">
        <v>5</v>
      </c>
      <c r="AD432" s="232" t="s">
        <v>398</v>
      </c>
      <c r="AE432" s="230" t="s">
        <v>75</v>
      </c>
      <c r="AF432" s="230" t="s">
        <v>58</v>
      </c>
      <c r="AG432" s="230" t="s">
        <v>77</v>
      </c>
      <c r="AH432" s="230" t="s">
        <v>209</v>
      </c>
      <c r="AI432" s="230" t="s">
        <v>60</v>
      </c>
      <c r="AJ432" s="230">
        <v>24</v>
      </c>
      <c r="AK432" s="230" t="s">
        <v>61</v>
      </c>
      <c r="AL432" s="230">
        <v>40</v>
      </c>
      <c r="AN432" s="230">
        <v>31</v>
      </c>
      <c r="AO432" s="230">
        <v>130</v>
      </c>
      <c r="AP432" s="234" t="s">
        <v>399</v>
      </c>
      <c r="AQ432" s="3" t="s">
        <v>400</v>
      </c>
    </row>
    <row r="433" spans="1:43" x14ac:dyDescent="0.25">
      <c r="A433" s="230" t="s">
        <v>904</v>
      </c>
      <c r="B433" s="232" t="s">
        <v>109</v>
      </c>
      <c r="C433" s="232" t="s">
        <v>147</v>
      </c>
      <c r="D433" s="232" t="s">
        <v>151</v>
      </c>
      <c r="E433" s="232" t="s">
        <v>152</v>
      </c>
      <c r="F433" s="236" t="s">
        <v>325</v>
      </c>
      <c r="G433" s="232" t="s">
        <v>85</v>
      </c>
      <c r="H433" s="232" t="s">
        <v>86</v>
      </c>
      <c r="I433" s="232" t="s">
        <v>49</v>
      </c>
      <c r="J433" s="230" t="s">
        <v>55</v>
      </c>
      <c r="K433" s="230" t="s">
        <v>401</v>
      </c>
      <c r="L433" s="230" t="str">
        <f>K433</f>
        <v>12 to 14</v>
      </c>
      <c r="N433" s="232" t="s">
        <v>52</v>
      </c>
      <c r="O433" s="230">
        <v>2.31</v>
      </c>
      <c r="P433" s="230" t="s">
        <v>55</v>
      </c>
      <c r="Q433" s="232" t="s">
        <v>53</v>
      </c>
      <c r="R433" s="232">
        <f>O433</f>
        <v>2.31</v>
      </c>
      <c r="S433" s="232" t="str">
        <f>P433</f>
        <v>NA</v>
      </c>
      <c r="T433" s="230">
        <v>71.400000000000006</v>
      </c>
      <c r="U433" s="230" t="s">
        <v>55</v>
      </c>
      <c r="V433" s="230" t="s">
        <v>54</v>
      </c>
      <c r="W433" s="232">
        <f>T433</f>
        <v>71.400000000000006</v>
      </c>
      <c r="X433" s="232" t="str">
        <f>U433</f>
        <v>NA</v>
      </c>
      <c r="Y433" s="232">
        <f>W433/R433</f>
        <v>30.90909090909091</v>
      </c>
      <c r="Z433" s="232" t="s">
        <v>55</v>
      </c>
      <c r="AA433" s="232">
        <v>80</v>
      </c>
      <c r="AB433" s="232" t="s">
        <v>398</v>
      </c>
      <c r="AC433" s="232">
        <v>6</v>
      </c>
      <c r="AD433" s="232" t="s">
        <v>398</v>
      </c>
      <c r="AE433" s="230" t="s">
        <v>55</v>
      </c>
      <c r="AF433" s="232" t="s">
        <v>58</v>
      </c>
      <c r="AG433" s="232" t="s">
        <v>77</v>
      </c>
      <c r="AH433" s="232" t="s">
        <v>209</v>
      </c>
      <c r="AI433" s="230" t="s">
        <v>58</v>
      </c>
      <c r="AJ433" s="230" t="s">
        <v>293</v>
      </c>
      <c r="AK433" s="230" t="s">
        <v>293</v>
      </c>
      <c r="AL433" s="230">
        <v>400</v>
      </c>
      <c r="AN433" s="230">
        <v>45</v>
      </c>
      <c r="AO433" s="230">
        <v>-124</v>
      </c>
      <c r="AP433" s="230" t="s">
        <v>402</v>
      </c>
      <c r="AQ433" s="3" t="s">
        <v>403</v>
      </c>
    </row>
    <row r="434" spans="1:43" x14ac:dyDescent="0.25">
      <c r="A434" s="230" t="s">
        <v>904</v>
      </c>
      <c r="B434" s="232" t="s">
        <v>109</v>
      </c>
      <c r="C434" s="232" t="s">
        <v>147</v>
      </c>
      <c r="D434" s="232" t="s">
        <v>151</v>
      </c>
      <c r="E434" s="232" t="s">
        <v>152</v>
      </c>
      <c r="F434" s="236" t="s">
        <v>325</v>
      </c>
      <c r="G434" s="232" t="s">
        <v>85</v>
      </c>
      <c r="H434" s="232" t="s">
        <v>86</v>
      </c>
      <c r="I434" s="232" t="s">
        <v>49</v>
      </c>
      <c r="J434" s="230" t="s">
        <v>55</v>
      </c>
      <c r="K434" s="230" t="s">
        <v>401</v>
      </c>
      <c r="L434" s="230" t="str">
        <f>K434</f>
        <v>12 to 14</v>
      </c>
      <c r="N434" s="232" t="s">
        <v>52</v>
      </c>
      <c r="O434" s="230">
        <v>13.3</v>
      </c>
      <c r="P434" s="230">
        <v>3.6</v>
      </c>
      <c r="Q434" s="232" t="s">
        <v>53</v>
      </c>
      <c r="R434" s="232">
        <f>O434</f>
        <v>13.3</v>
      </c>
      <c r="S434" s="232">
        <f>P434</f>
        <v>3.6</v>
      </c>
      <c r="T434" s="230">
        <v>169</v>
      </c>
      <c r="U434" s="230">
        <v>19.3</v>
      </c>
      <c r="V434" s="230" t="s">
        <v>54</v>
      </c>
      <c r="W434" s="232">
        <f>T434</f>
        <v>169</v>
      </c>
      <c r="X434" s="232">
        <f>U434</f>
        <v>19.3</v>
      </c>
      <c r="Y434" s="232">
        <f>W434/R434</f>
        <v>12.706766917293232</v>
      </c>
      <c r="Z434" s="232" t="s">
        <v>55</v>
      </c>
      <c r="AA434" s="232">
        <v>80</v>
      </c>
      <c r="AB434" s="232" t="s">
        <v>398</v>
      </c>
      <c r="AC434" s="232">
        <v>6</v>
      </c>
      <c r="AD434" s="232" t="s">
        <v>398</v>
      </c>
      <c r="AE434" s="230" t="s">
        <v>55</v>
      </c>
      <c r="AF434" s="232" t="s">
        <v>58</v>
      </c>
      <c r="AG434" s="232" t="s">
        <v>77</v>
      </c>
      <c r="AH434" s="232" t="s">
        <v>209</v>
      </c>
      <c r="AI434" s="230" t="s">
        <v>58</v>
      </c>
      <c r="AJ434" s="230" t="s">
        <v>293</v>
      </c>
      <c r="AK434" s="230" t="s">
        <v>293</v>
      </c>
      <c r="AL434" s="230">
        <v>400</v>
      </c>
      <c r="AN434" s="230">
        <v>45</v>
      </c>
      <c r="AO434" s="230">
        <v>-124</v>
      </c>
      <c r="AP434" s="230" t="s">
        <v>402</v>
      </c>
      <c r="AQ434" s="3" t="s">
        <v>403</v>
      </c>
    </row>
    <row r="435" spans="1:43" x14ac:dyDescent="0.25">
      <c r="A435" s="230" t="s">
        <v>904</v>
      </c>
      <c r="B435" s="232" t="s">
        <v>42</v>
      </c>
      <c r="C435" s="232" t="s">
        <v>69</v>
      </c>
      <c r="D435" s="232" t="s">
        <v>178</v>
      </c>
      <c r="E435" s="230" t="s">
        <v>287</v>
      </c>
      <c r="F435" s="236" t="s">
        <v>404</v>
      </c>
      <c r="G435" s="230" t="s">
        <v>73</v>
      </c>
      <c r="H435" s="232" t="s">
        <v>86</v>
      </c>
      <c r="I435" s="230" t="s">
        <v>68</v>
      </c>
      <c r="J435" s="230" t="s">
        <v>87</v>
      </c>
      <c r="K435" s="230">
        <v>24</v>
      </c>
      <c r="L435" s="230">
        <f>K435</f>
        <v>24</v>
      </c>
      <c r="N435" s="232" t="s">
        <v>52</v>
      </c>
      <c r="O435" s="230">
        <v>5.35</v>
      </c>
      <c r="P435" s="230">
        <v>1.44</v>
      </c>
      <c r="Q435" s="232" t="s">
        <v>53</v>
      </c>
      <c r="R435" s="232">
        <f>O435</f>
        <v>5.35</v>
      </c>
      <c r="S435" s="232">
        <f>P435</f>
        <v>1.44</v>
      </c>
      <c r="T435" s="230">
        <v>23.2</v>
      </c>
      <c r="U435" s="230">
        <v>1.5</v>
      </c>
      <c r="V435" s="230" t="s">
        <v>54</v>
      </c>
      <c r="W435" s="232">
        <f>T435</f>
        <v>23.2</v>
      </c>
      <c r="X435" s="232">
        <f>U435</f>
        <v>1.5</v>
      </c>
      <c r="Y435" s="232">
        <f>W435/R435</f>
        <v>4.3364485981308416</v>
      </c>
      <c r="Z435" s="232" t="s">
        <v>55</v>
      </c>
      <c r="AA435" s="232">
        <v>40</v>
      </c>
      <c r="AB435" s="232" t="s">
        <v>56</v>
      </c>
      <c r="AC435" s="232" t="s">
        <v>55</v>
      </c>
      <c r="AD435" s="232" t="s">
        <v>320</v>
      </c>
      <c r="AE435" s="230" t="s">
        <v>172</v>
      </c>
      <c r="AF435" s="232" t="s">
        <v>58</v>
      </c>
      <c r="AG435" s="232" t="s">
        <v>77</v>
      </c>
      <c r="AH435" s="232" t="s">
        <v>209</v>
      </c>
      <c r="AI435" s="230" t="s">
        <v>60</v>
      </c>
      <c r="AJ435" s="230">
        <v>4</v>
      </c>
      <c r="AK435" s="230" t="s">
        <v>61</v>
      </c>
      <c r="AL435" s="230">
        <v>120</v>
      </c>
      <c r="AN435" s="230">
        <v>43</v>
      </c>
      <c r="AO435" s="230">
        <v>140</v>
      </c>
      <c r="AP435" s="234" t="s">
        <v>405</v>
      </c>
      <c r="AQ435" s="3" t="s">
        <v>406</v>
      </c>
    </row>
    <row r="436" spans="1:43" x14ac:dyDescent="0.25">
      <c r="A436" s="230" t="s">
        <v>904</v>
      </c>
      <c r="B436" s="232" t="s">
        <v>42</v>
      </c>
      <c r="C436" s="232" t="s">
        <v>69</v>
      </c>
      <c r="D436" s="232" t="s">
        <v>178</v>
      </c>
      <c r="E436" s="230" t="s">
        <v>287</v>
      </c>
      <c r="F436" s="236" t="s">
        <v>404</v>
      </c>
      <c r="G436" s="230" t="s">
        <v>73</v>
      </c>
      <c r="H436" s="232" t="s">
        <v>86</v>
      </c>
      <c r="I436" s="230" t="s">
        <v>68</v>
      </c>
      <c r="J436" s="230" t="s">
        <v>87</v>
      </c>
      <c r="K436" s="230">
        <v>24</v>
      </c>
      <c r="L436" s="230">
        <f>K436</f>
        <v>24</v>
      </c>
      <c r="N436" s="232" t="s">
        <v>52</v>
      </c>
      <c r="O436" s="230">
        <v>481</v>
      </c>
      <c r="P436" s="230">
        <v>4091</v>
      </c>
      <c r="Q436" s="232" t="s">
        <v>53</v>
      </c>
      <c r="R436" s="232">
        <f>O436</f>
        <v>481</v>
      </c>
      <c r="S436" s="232">
        <f>P436</f>
        <v>4091</v>
      </c>
      <c r="T436" s="230">
        <v>401</v>
      </c>
      <c r="U436" s="230">
        <v>3222</v>
      </c>
      <c r="V436" s="230" t="s">
        <v>54</v>
      </c>
      <c r="W436" s="232">
        <f>T436</f>
        <v>401</v>
      </c>
      <c r="X436" s="232">
        <f>U436</f>
        <v>3222</v>
      </c>
      <c r="Y436" s="232">
        <f>W436/R436</f>
        <v>0.83367983367983367</v>
      </c>
      <c r="Z436" s="232" t="s">
        <v>55</v>
      </c>
      <c r="AA436" s="232">
        <v>40</v>
      </c>
      <c r="AB436" s="232" t="s">
        <v>56</v>
      </c>
      <c r="AC436" s="232" t="s">
        <v>55</v>
      </c>
      <c r="AD436" s="232" t="s">
        <v>320</v>
      </c>
      <c r="AE436" s="230" t="s">
        <v>172</v>
      </c>
      <c r="AF436" s="232" t="s">
        <v>58</v>
      </c>
      <c r="AG436" s="232" t="s">
        <v>77</v>
      </c>
      <c r="AH436" s="232" t="s">
        <v>209</v>
      </c>
      <c r="AI436" s="230" t="s">
        <v>60</v>
      </c>
      <c r="AJ436" s="230">
        <v>4</v>
      </c>
      <c r="AK436" s="230" t="s">
        <v>61</v>
      </c>
      <c r="AL436" s="230">
        <v>120</v>
      </c>
      <c r="AN436" s="230">
        <v>43</v>
      </c>
      <c r="AO436" s="230">
        <v>140</v>
      </c>
      <c r="AP436" s="234" t="s">
        <v>405</v>
      </c>
      <c r="AQ436" s="3" t="s">
        <v>406</v>
      </c>
    </row>
    <row r="437" spans="1:43" x14ac:dyDescent="0.25">
      <c r="A437" s="230" t="s">
        <v>904</v>
      </c>
      <c r="B437" s="232" t="s">
        <v>109</v>
      </c>
      <c r="C437" s="232" t="s">
        <v>147</v>
      </c>
      <c r="D437" s="232" t="s">
        <v>151</v>
      </c>
      <c r="E437" s="232" t="s">
        <v>152</v>
      </c>
      <c r="F437" s="236" t="s">
        <v>407</v>
      </c>
      <c r="G437" s="230" t="s">
        <v>85</v>
      </c>
      <c r="H437" s="232" t="s">
        <v>86</v>
      </c>
      <c r="I437" s="230" t="s">
        <v>68</v>
      </c>
      <c r="J437" s="230" t="s">
        <v>203</v>
      </c>
      <c r="K437" s="230">
        <v>24</v>
      </c>
      <c r="L437" s="230">
        <f>K437</f>
        <v>24</v>
      </c>
      <c r="N437" s="232" t="s">
        <v>52</v>
      </c>
      <c r="O437" s="230">
        <v>2.39</v>
      </c>
      <c r="P437" s="230">
        <v>1.19</v>
      </c>
      <c r="Q437" s="232" t="s">
        <v>53</v>
      </c>
      <c r="R437" s="232">
        <f>O437</f>
        <v>2.39</v>
      </c>
      <c r="S437" s="232">
        <f>P437</f>
        <v>1.19</v>
      </c>
      <c r="T437" s="230">
        <v>6.51</v>
      </c>
      <c r="U437" s="230">
        <v>0.93</v>
      </c>
      <c r="V437" s="230" t="s">
        <v>54</v>
      </c>
      <c r="W437" s="232">
        <f>T437</f>
        <v>6.51</v>
      </c>
      <c r="X437" s="232">
        <f>U437</f>
        <v>0.93</v>
      </c>
      <c r="Y437" s="232">
        <f>W437/R437</f>
        <v>2.7238493723849371</v>
      </c>
      <c r="Z437" s="232" t="s">
        <v>55</v>
      </c>
      <c r="AA437" s="232">
        <v>20</v>
      </c>
      <c r="AB437" s="232" t="s">
        <v>56</v>
      </c>
      <c r="AC437" s="232" t="s">
        <v>55</v>
      </c>
      <c r="AD437" s="232" t="s">
        <v>320</v>
      </c>
      <c r="AE437" s="230" t="s">
        <v>172</v>
      </c>
      <c r="AF437" s="232" t="s">
        <v>58</v>
      </c>
      <c r="AG437" s="232" t="s">
        <v>77</v>
      </c>
      <c r="AH437" s="232" t="s">
        <v>209</v>
      </c>
      <c r="AI437" s="230" t="s">
        <v>60</v>
      </c>
      <c r="AJ437" s="230">
        <v>4</v>
      </c>
      <c r="AK437" s="230" t="s">
        <v>61</v>
      </c>
      <c r="AL437" s="230">
        <v>120</v>
      </c>
      <c r="AN437" s="230">
        <v>43</v>
      </c>
      <c r="AO437" s="230">
        <v>140</v>
      </c>
      <c r="AP437" s="234" t="s">
        <v>405</v>
      </c>
      <c r="AQ437" s="3" t="s">
        <v>406</v>
      </c>
    </row>
    <row r="438" spans="1:43" x14ac:dyDescent="0.25">
      <c r="A438" s="230" t="s">
        <v>904</v>
      </c>
      <c r="B438" s="232" t="s">
        <v>109</v>
      </c>
      <c r="C438" s="232" t="s">
        <v>147</v>
      </c>
      <c r="D438" s="232" t="s">
        <v>151</v>
      </c>
      <c r="E438" s="232" t="s">
        <v>152</v>
      </c>
      <c r="F438" s="236" t="s">
        <v>407</v>
      </c>
      <c r="G438" s="230" t="s">
        <v>85</v>
      </c>
      <c r="H438" s="232" t="s">
        <v>86</v>
      </c>
      <c r="I438" s="230" t="s">
        <v>68</v>
      </c>
      <c r="J438" s="230" t="s">
        <v>203</v>
      </c>
      <c r="K438" s="230">
        <v>24</v>
      </c>
      <c r="L438" s="230">
        <f>K438</f>
        <v>24</v>
      </c>
      <c r="N438" s="232" t="s">
        <v>52</v>
      </c>
      <c r="O438" s="230">
        <v>53</v>
      </c>
      <c r="P438" s="230">
        <v>35.6</v>
      </c>
      <c r="Q438" s="232" t="s">
        <v>53</v>
      </c>
      <c r="R438" s="232">
        <f>O438</f>
        <v>53</v>
      </c>
      <c r="S438" s="232">
        <f>P438</f>
        <v>35.6</v>
      </c>
      <c r="T438" s="230">
        <v>13.7</v>
      </c>
      <c r="U438" s="230">
        <v>7.4</v>
      </c>
      <c r="V438" s="230" t="s">
        <v>54</v>
      </c>
      <c r="W438" s="232">
        <f>T438</f>
        <v>13.7</v>
      </c>
      <c r="X438" s="232">
        <f>U438</f>
        <v>7.4</v>
      </c>
      <c r="Y438" s="232">
        <f>W438/R438</f>
        <v>0.25849056603773585</v>
      </c>
      <c r="Z438" s="232" t="s">
        <v>55</v>
      </c>
      <c r="AA438" s="232">
        <v>20</v>
      </c>
      <c r="AB438" s="232" t="s">
        <v>56</v>
      </c>
      <c r="AC438" s="232" t="s">
        <v>55</v>
      </c>
      <c r="AD438" s="232" t="s">
        <v>320</v>
      </c>
      <c r="AE438" s="230" t="s">
        <v>172</v>
      </c>
      <c r="AF438" s="232" t="s">
        <v>58</v>
      </c>
      <c r="AG438" s="232" t="s">
        <v>77</v>
      </c>
      <c r="AH438" s="232" t="s">
        <v>209</v>
      </c>
      <c r="AI438" s="230" t="s">
        <v>60</v>
      </c>
      <c r="AJ438" s="230">
        <v>4</v>
      </c>
      <c r="AK438" s="230" t="s">
        <v>61</v>
      </c>
      <c r="AL438" s="230">
        <v>120</v>
      </c>
      <c r="AN438" s="230">
        <v>43</v>
      </c>
      <c r="AO438" s="230">
        <v>140</v>
      </c>
      <c r="AP438" s="234" t="s">
        <v>405</v>
      </c>
      <c r="AQ438" s="3" t="s">
        <v>406</v>
      </c>
    </row>
    <row r="439" spans="1:43" x14ac:dyDescent="0.25">
      <c r="A439" s="230" t="s">
        <v>904</v>
      </c>
      <c r="B439" s="232" t="s">
        <v>42</v>
      </c>
      <c r="C439" s="232" t="s">
        <v>69</v>
      </c>
      <c r="D439" s="232" t="s">
        <v>178</v>
      </c>
      <c r="E439" s="230" t="s">
        <v>408</v>
      </c>
      <c r="F439" s="236" t="s">
        <v>409</v>
      </c>
      <c r="G439" s="230" t="s">
        <v>73</v>
      </c>
      <c r="H439" s="230" t="s">
        <v>410</v>
      </c>
      <c r="I439" s="230" t="s">
        <v>49</v>
      </c>
      <c r="J439" s="230" t="s">
        <v>411</v>
      </c>
      <c r="K439" s="230">
        <v>10</v>
      </c>
      <c r="L439" s="230">
        <f>K439</f>
        <v>10</v>
      </c>
      <c r="N439" s="232" t="s">
        <v>52</v>
      </c>
      <c r="O439" s="230">
        <v>4.4800000000000004</v>
      </c>
      <c r="P439" s="230">
        <v>0.03</v>
      </c>
      <c r="Q439" s="232" t="s">
        <v>53</v>
      </c>
      <c r="R439" s="232">
        <f>O439</f>
        <v>4.4800000000000004</v>
      </c>
      <c r="S439" s="232">
        <f>P439</f>
        <v>0.03</v>
      </c>
      <c r="T439" s="230">
        <v>0.92</v>
      </c>
      <c r="U439" s="230">
        <v>0.11</v>
      </c>
      <c r="V439" s="230" t="s">
        <v>412</v>
      </c>
      <c r="W439" s="230">
        <f>(T439/0.0079)/14.0067</f>
        <v>8.3142850351997009</v>
      </c>
      <c r="X439" s="230">
        <f>(U439/0.0079)/14.0067</f>
        <v>0.99409929768692062</v>
      </c>
      <c r="Y439" s="232">
        <f>W439/R439</f>
        <v>1.855867195357076</v>
      </c>
      <c r="Z439" s="232" t="s">
        <v>55</v>
      </c>
      <c r="AA439" s="232">
        <v>10</v>
      </c>
      <c r="AB439" s="232" t="s">
        <v>56</v>
      </c>
      <c r="AC439" s="232">
        <v>5</v>
      </c>
      <c r="AD439" s="232" t="s">
        <v>154</v>
      </c>
      <c r="AE439" s="232" t="s">
        <v>75</v>
      </c>
      <c r="AF439" s="232" t="s">
        <v>58</v>
      </c>
      <c r="AG439" s="232" t="s">
        <v>77</v>
      </c>
      <c r="AH439" s="232" t="s">
        <v>209</v>
      </c>
      <c r="AI439" s="230" t="s">
        <v>58</v>
      </c>
      <c r="AJ439" s="230" t="s">
        <v>77</v>
      </c>
      <c r="AK439" s="230" t="s">
        <v>209</v>
      </c>
      <c r="AL439" s="230">
        <v>35</v>
      </c>
      <c r="AN439" s="230">
        <v>42</v>
      </c>
      <c r="AO439" s="230">
        <v>140</v>
      </c>
      <c r="AP439" s="234" t="s">
        <v>413</v>
      </c>
      <c r="AQ439" s="3" t="s">
        <v>414</v>
      </c>
    </row>
    <row r="440" spans="1:43" x14ac:dyDescent="0.25">
      <c r="A440" s="230" t="s">
        <v>904</v>
      </c>
      <c r="B440" s="232" t="s">
        <v>42</v>
      </c>
      <c r="C440" s="232" t="s">
        <v>69</v>
      </c>
      <c r="D440" s="232" t="s">
        <v>178</v>
      </c>
      <c r="E440" s="230" t="s">
        <v>287</v>
      </c>
      <c r="F440" s="236" t="s">
        <v>404</v>
      </c>
      <c r="G440" s="230" t="s">
        <v>73</v>
      </c>
      <c r="H440" s="230" t="s">
        <v>410</v>
      </c>
      <c r="I440" s="230" t="s">
        <v>49</v>
      </c>
      <c r="J440" s="230" t="s">
        <v>411</v>
      </c>
      <c r="K440" s="230">
        <v>10</v>
      </c>
      <c r="L440" s="230">
        <f>K440</f>
        <v>10</v>
      </c>
      <c r="N440" s="232" t="s">
        <v>52</v>
      </c>
      <c r="O440" s="230">
        <v>1.76</v>
      </c>
      <c r="P440" s="230" t="s">
        <v>55</v>
      </c>
      <c r="Q440" s="232" t="s">
        <v>53</v>
      </c>
      <c r="R440" s="232">
        <f>O440</f>
        <v>1.76</v>
      </c>
      <c r="S440" s="232" t="str">
        <f>P440</f>
        <v>NA</v>
      </c>
      <c r="T440" s="230">
        <v>0.92</v>
      </c>
      <c r="U440" s="230" t="s">
        <v>55</v>
      </c>
      <c r="V440" s="230" t="s">
        <v>412</v>
      </c>
      <c r="W440" s="230">
        <f>(T440/0.0079)/14.0067</f>
        <v>8.3142850351997009</v>
      </c>
      <c r="X440" s="230" t="s">
        <v>55</v>
      </c>
      <c r="Y440" s="232">
        <f>W440/R440</f>
        <v>4.7240255881816484</v>
      </c>
      <c r="Z440" s="232" t="s">
        <v>55</v>
      </c>
      <c r="AA440" s="232">
        <v>10</v>
      </c>
      <c r="AB440" s="232" t="s">
        <v>56</v>
      </c>
      <c r="AC440" s="232">
        <v>5</v>
      </c>
      <c r="AD440" s="232" t="s">
        <v>154</v>
      </c>
      <c r="AE440" s="232" t="s">
        <v>75</v>
      </c>
      <c r="AF440" s="232" t="s">
        <v>58</v>
      </c>
      <c r="AG440" s="232" t="s">
        <v>77</v>
      </c>
      <c r="AH440" s="232" t="s">
        <v>209</v>
      </c>
      <c r="AI440" s="230" t="s">
        <v>58</v>
      </c>
      <c r="AJ440" s="230" t="s">
        <v>77</v>
      </c>
      <c r="AK440" s="230" t="s">
        <v>209</v>
      </c>
      <c r="AL440" s="230">
        <v>35</v>
      </c>
      <c r="AN440" s="230">
        <v>42</v>
      </c>
      <c r="AO440" s="230">
        <v>140</v>
      </c>
      <c r="AP440" s="234" t="s">
        <v>413</v>
      </c>
      <c r="AQ440" s="3" t="s">
        <v>414</v>
      </c>
    </row>
    <row r="441" spans="1:43" x14ac:dyDescent="0.25">
      <c r="A441" s="230" t="s">
        <v>904</v>
      </c>
      <c r="B441" s="232" t="s">
        <v>42</v>
      </c>
      <c r="C441" s="232" t="s">
        <v>69</v>
      </c>
      <c r="D441" s="232" t="s">
        <v>178</v>
      </c>
      <c r="E441" s="230" t="s">
        <v>287</v>
      </c>
      <c r="F441" s="236" t="s">
        <v>404</v>
      </c>
      <c r="G441" s="230" t="s">
        <v>73</v>
      </c>
      <c r="H441" s="230" t="s">
        <v>415</v>
      </c>
      <c r="I441" s="230" t="s">
        <v>49</v>
      </c>
      <c r="J441" s="230" t="s">
        <v>411</v>
      </c>
      <c r="K441" s="230">
        <v>10</v>
      </c>
      <c r="L441" s="230">
        <f>K441</f>
        <v>10</v>
      </c>
      <c r="N441" s="232" t="s">
        <v>52</v>
      </c>
      <c r="O441" s="230">
        <v>3.36</v>
      </c>
      <c r="P441" s="230" t="s">
        <v>55</v>
      </c>
      <c r="Q441" s="232" t="s">
        <v>53</v>
      </c>
      <c r="R441" s="232">
        <f>O441</f>
        <v>3.36</v>
      </c>
      <c r="S441" s="232" t="str">
        <f>P441</f>
        <v>NA</v>
      </c>
      <c r="T441" s="230">
        <v>0.92</v>
      </c>
      <c r="U441" s="230" t="s">
        <v>55</v>
      </c>
      <c r="V441" s="230" t="s">
        <v>412</v>
      </c>
      <c r="W441" s="230">
        <f>(T441/0.0079)/14.0067</f>
        <v>8.3142850351997009</v>
      </c>
      <c r="X441" s="230" t="s">
        <v>55</v>
      </c>
      <c r="Y441" s="232">
        <f>W441/R441</f>
        <v>2.4744895938094347</v>
      </c>
      <c r="Z441" s="232" t="s">
        <v>55</v>
      </c>
      <c r="AA441" s="232">
        <v>10</v>
      </c>
      <c r="AB441" s="232" t="s">
        <v>56</v>
      </c>
      <c r="AC441" s="232">
        <v>5</v>
      </c>
      <c r="AD441" s="232" t="s">
        <v>154</v>
      </c>
      <c r="AE441" s="232" t="s">
        <v>75</v>
      </c>
      <c r="AF441" s="232" t="s">
        <v>58</v>
      </c>
      <c r="AG441" s="232" t="s">
        <v>77</v>
      </c>
      <c r="AH441" s="232" t="s">
        <v>209</v>
      </c>
      <c r="AI441" s="230" t="s">
        <v>58</v>
      </c>
      <c r="AJ441" s="230" t="s">
        <v>77</v>
      </c>
      <c r="AK441" s="230" t="s">
        <v>209</v>
      </c>
      <c r="AL441" s="230">
        <v>35</v>
      </c>
      <c r="AN441" s="230">
        <v>42</v>
      </c>
      <c r="AO441" s="230">
        <v>140</v>
      </c>
      <c r="AP441" s="234" t="s">
        <v>413</v>
      </c>
      <c r="AQ441" s="3" t="s">
        <v>414</v>
      </c>
    </row>
    <row r="442" spans="1:43" x14ac:dyDescent="0.25">
      <c r="A442" s="230" t="s">
        <v>904</v>
      </c>
      <c r="B442" s="232" t="s">
        <v>80</v>
      </c>
      <c r="C442" s="232" t="s">
        <v>93</v>
      </c>
      <c r="D442" s="230" t="s">
        <v>416</v>
      </c>
      <c r="E442" s="232" t="s">
        <v>417</v>
      </c>
      <c r="F442" s="233" t="s">
        <v>418</v>
      </c>
      <c r="G442" s="232" t="s">
        <v>97</v>
      </c>
      <c r="H442" s="232" t="s">
        <v>86</v>
      </c>
      <c r="I442" s="232" t="s">
        <v>49</v>
      </c>
      <c r="J442" s="232" t="s">
        <v>207</v>
      </c>
      <c r="K442" s="232">
        <v>12</v>
      </c>
      <c r="L442" s="230">
        <v>12</v>
      </c>
      <c r="N442" s="230" t="s">
        <v>419</v>
      </c>
      <c r="O442" s="230" t="s">
        <v>55</v>
      </c>
      <c r="P442" s="230" t="s">
        <v>55</v>
      </c>
      <c r="Q442" s="232" t="s">
        <v>53</v>
      </c>
      <c r="R442" s="230" t="s">
        <v>55</v>
      </c>
      <c r="S442" s="230" t="s">
        <v>55</v>
      </c>
      <c r="T442" s="230" t="s">
        <v>55</v>
      </c>
      <c r="U442" s="230" t="s">
        <v>55</v>
      </c>
      <c r="V442" s="230" t="s">
        <v>420</v>
      </c>
      <c r="W442" s="230" t="s">
        <v>55</v>
      </c>
      <c r="X442" s="230" t="s">
        <v>55</v>
      </c>
      <c r="Y442" s="230" t="s">
        <v>55</v>
      </c>
      <c r="Z442" s="230" t="s">
        <v>55</v>
      </c>
      <c r="AA442" s="232">
        <v>64</v>
      </c>
      <c r="AB442" s="232" t="s">
        <v>56</v>
      </c>
      <c r="AC442" s="232">
        <v>6</v>
      </c>
      <c r="AD442" s="232" t="s">
        <v>421</v>
      </c>
      <c r="AE442" s="230" t="s">
        <v>75</v>
      </c>
      <c r="AF442" s="232" t="s">
        <v>58</v>
      </c>
      <c r="AG442" s="232" t="s">
        <v>58</v>
      </c>
      <c r="AH442" s="232" t="s">
        <v>59</v>
      </c>
      <c r="AI442" s="232" t="s">
        <v>58</v>
      </c>
      <c r="AJ442" s="232" t="s">
        <v>77</v>
      </c>
      <c r="AK442" s="232" t="s">
        <v>209</v>
      </c>
      <c r="AL442" s="232">
        <v>30</v>
      </c>
      <c r="AM442" s="232"/>
      <c r="AN442" s="232">
        <v>-43</v>
      </c>
      <c r="AO442" s="232">
        <v>1147</v>
      </c>
      <c r="AP442" s="234" t="s">
        <v>422</v>
      </c>
      <c r="AQ442" s="9" t="s">
        <v>423</v>
      </c>
    </row>
    <row r="443" spans="1:43" x14ac:dyDescent="0.25">
      <c r="A443" s="230" t="s">
        <v>904</v>
      </c>
      <c r="B443" s="230" t="s">
        <v>80</v>
      </c>
      <c r="C443" s="230" t="s">
        <v>93</v>
      </c>
      <c r="D443" s="230" t="s">
        <v>416</v>
      </c>
      <c r="E443" s="230" t="s">
        <v>417</v>
      </c>
      <c r="F443" s="236" t="s">
        <v>418</v>
      </c>
      <c r="G443" s="232" t="s">
        <v>97</v>
      </c>
      <c r="H443" s="232" t="s">
        <v>86</v>
      </c>
      <c r="I443" s="232" t="s">
        <v>49</v>
      </c>
      <c r="J443" s="232" t="s">
        <v>207</v>
      </c>
      <c r="K443" s="232">
        <v>12</v>
      </c>
      <c r="L443" s="230">
        <v>12</v>
      </c>
      <c r="N443" s="230" t="s">
        <v>419</v>
      </c>
      <c r="O443" s="230" t="s">
        <v>55</v>
      </c>
      <c r="P443" s="230" t="s">
        <v>55</v>
      </c>
      <c r="Q443" s="232" t="s">
        <v>53</v>
      </c>
      <c r="R443" s="230" t="s">
        <v>55</v>
      </c>
      <c r="S443" s="230" t="s">
        <v>55</v>
      </c>
      <c r="T443" s="230" t="s">
        <v>55</v>
      </c>
      <c r="U443" s="230" t="s">
        <v>55</v>
      </c>
      <c r="V443" s="230" t="s">
        <v>420</v>
      </c>
      <c r="W443" s="230" t="s">
        <v>55</v>
      </c>
      <c r="X443" s="230" t="s">
        <v>55</v>
      </c>
      <c r="Y443" s="230" t="s">
        <v>55</v>
      </c>
      <c r="Z443" s="230" t="s">
        <v>55</v>
      </c>
      <c r="AA443" s="232">
        <v>64</v>
      </c>
      <c r="AB443" s="232" t="s">
        <v>56</v>
      </c>
      <c r="AC443" s="232">
        <v>6</v>
      </c>
      <c r="AD443" s="232" t="s">
        <v>421</v>
      </c>
      <c r="AE443" s="230" t="s">
        <v>75</v>
      </c>
      <c r="AF443" s="232" t="s">
        <v>58</v>
      </c>
      <c r="AG443" s="232" t="s">
        <v>58</v>
      </c>
      <c r="AH443" s="232" t="s">
        <v>59</v>
      </c>
      <c r="AI443" s="232" t="s">
        <v>58</v>
      </c>
      <c r="AJ443" s="232" t="s">
        <v>77</v>
      </c>
      <c r="AK443" s="232" t="s">
        <v>209</v>
      </c>
      <c r="AL443" s="232">
        <v>150</v>
      </c>
      <c r="AM443" s="232"/>
      <c r="AN443" s="232">
        <v>-43</v>
      </c>
      <c r="AO443" s="232">
        <v>147</v>
      </c>
      <c r="AP443" s="234" t="s">
        <v>422</v>
      </c>
      <c r="AQ443" s="9" t="s">
        <v>423</v>
      </c>
    </row>
    <row r="444" spans="1:43" x14ac:dyDescent="0.25">
      <c r="A444" s="230" t="s">
        <v>904</v>
      </c>
      <c r="B444" s="232" t="s">
        <v>109</v>
      </c>
      <c r="C444" s="232" t="s">
        <v>110</v>
      </c>
      <c r="D444" s="232" t="s">
        <v>111</v>
      </c>
      <c r="E444" s="232" t="s">
        <v>316</v>
      </c>
      <c r="F444" s="233" t="s">
        <v>317</v>
      </c>
      <c r="G444" s="232" t="s">
        <v>108</v>
      </c>
      <c r="H444" s="232" t="s">
        <v>86</v>
      </c>
      <c r="I444" s="232" t="s">
        <v>49</v>
      </c>
      <c r="J444" s="232" t="s">
        <v>203</v>
      </c>
      <c r="K444" s="232">
        <v>15</v>
      </c>
      <c r="L444" s="232">
        <f>K444</f>
        <v>15</v>
      </c>
      <c r="M444" s="232"/>
      <c r="N444" s="232" t="s">
        <v>52</v>
      </c>
      <c r="O444" s="232">
        <v>3</v>
      </c>
      <c r="P444" s="232">
        <v>1</v>
      </c>
      <c r="Q444" s="232" t="s">
        <v>53</v>
      </c>
      <c r="R444" s="232">
        <f>O444</f>
        <v>3</v>
      </c>
      <c r="S444" s="232">
        <f>P444</f>
        <v>1</v>
      </c>
      <c r="T444" s="232">
        <v>30</v>
      </c>
      <c r="U444" s="232">
        <v>5</v>
      </c>
      <c r="V444" s="230" t="s">
        <v>54</v>
      </c>
      <c r="W444" s="232">
        <f>T444</f>
        <v>30</v>
      </c>
      <c r="X444" s="232">
        <f>U444</f>
        <v>5</v>
      </c>
      <c r="Y444" s="232">
        <f>W444/R444</f>
        <v>10</v>
      </c>
      <c r="Z444" s="232" t="s">
        <v>55</v>
      </c>
      <c r="AA444" s="232">
        <v>45</v>
      </c>
      <c r="AB444" s="232" t="s">
        <v>56</v>
      </c>
      <c r="AC444" s="232">
        <v>6</v>
      </c>
      <c r="AD444" s="232" t="s">
        <v>154</v>
      </c>
      <c r="AE444" s="232" t="s">
        <v>75</v>
      </c>
      <c r="AF444" s="232" t="s">
        <v>58</v>
      </c>
      <c r="AG444" s="232" t="s">
        <v>77</v>
      </c>
      <c r="AH444" s="232" t="s">
        <v>209</v>
      </c>
      <c r="AI444" s="232" t="s">
        <v>60</v>
      </c>
      <c r="AJ444" s="232">
        <v>5</v>
      </c>
      <c r="AK444" s="232" t="s">
        <v>61</v>
      </c>
      <c r="AL444" s="232">
        <v>300</v>
      </c>
      <c r="AM444" s="232"/>
      <c r="AN444" s="232">
        <v>56</v>
      </c>
      <c r="AO444" s="232">
        <v>12</v>
      </c>
      <c r="AP444" s="232" t="s">
        <v>424</v>
      </c>
      <c r="AQ444" s="3" t="s">
        <v>425</v>
      </c>
    </row>
    <row r="445" spans="1:43" x14ac:dyDescent="0.25">
      <c r="A445" s="230" t="s">
        <v>904</v>
      </c>
      <c r="B445" s="232" t="s">
        <v>109</v>
      </c>
      <c r="C445" s="232" t="s">
        <v>110</v>
      </c>
      <c r="D445" s="232" t="s">
        <v>111</v>
      </c>
      <c r="E445" s="232" t="s">
        <v>112</v>
      </c>
      <c r="F445" s="233" t="s">
        <v>426</v>
      </c>
      <c r="G445" s="232" t="s">
        <v>108</v>
      </c>
      <c r="H445" s="232" t="s">
        <v>86</v>
      </c>
      <c r="I445" s="232" t="s">
        <v>49</v>
      </c>
      <c r="J445" s="232" t="s">
        <v>203</v>
      </c>
      <c r="K445" s="232">
        <v>15</v>
      </c>
      <c r="L445" s="232">
        <f>K445</f>
        <v>15</v>
      </c>
      <c r="M445" s="232"/>
      <c r="N445" s="232" t="s">
        <v>52</v>
      </c>
      <c r="O445" s="232">
        <v>5</v>
      </c>
      <c r="P445" s="232">
        <v>2</v>
      </c>
      <c r="Q445" s="232" t="s">
        <v>53</v>
      </c>
      <c r="R445" s="232">
        <f>O445</f>
        <v>5</v>
      </c>
      <c r="S445" s="232">
        <f>P445</f>
        <v>2</v>
      </c>
      <c r="T445" s="232">
        <v>17</v>
      </c>
      <c r="U445" s="232">
        <v>2</v>
      </c>
      <c r="V445" s="230" t="s">
        <v>54</v>
      </c>
      <c r="W445" s="232">
        <f>T445</f>
        <v>17</v>
      </c>
      <c r="X445" s="232">
        <f>U445</f>
        <v>2</v>
      </c>
      <c r="Y445" s="232">
        <f>W445/R445</f>
        <v>3.4</v>
      </c>
      <c r="Z445" s="232" t="s">
        <v>55</v>
      </c>
      <c r="AA445" s="232">
        <v>45</v>
      </c>
      <c r="AB445" s="232" t="s">
        <v>56</v>
      </c>
      <c r="AC445" s="232">
        <v>6</v>
      </c>
      <c r="AD445" s="232" t="s">
        <v>154</v>
      </c>
      <c r="AE445" s="232" t="s">
        <v>75</v>
      </c>
      <c r="AF445" s="232" t="s">
        <v>58</v>
      </c>
      <c r="AG445" s="232" t="s">
        <v>77</v>
      </c>
      <c r="AH445" s="232" t="s">
        <v>209</v>
      </c>
      <c r="AI445" s="232" t="s">
        <v>60</v>
      </c>
      <c r="AJ445" s="232">
        <v>5</v>
      </c>
      <c r="AK445" s="232" t="s">
        <v>61</v>
      </c>
      <c r="AL445" s="232">
        <v>300</v>
      </c>
      <c r="AM445" s="232"/>
      <c r="AN445" s="232">
        <v>56</v>
      </c>
      <c r="AO445" s="232">
        <v>12</v>
      </c>
      <c r="AP445" s="232" t="s">
        <v>424</v>
      </c>
      <c r="AQ445" s="3" t="s">
        <v>425</v>
      </c>
    </row>
    <row r="446" spans="1:43" x14ac:dyDescent="0.25">
      <c r="A446" s="230" t="s">
        <v>904</v>
      </c>
      <c r="B446" s="232" t="s">
        <v>109</v>
      </c>
      <c r="C446" s="232" t="s">
        <v>274</v>
      </c>
      <c r="D446" s="232" t="s">
        <v>275</v>
      </c>
      <c r="E446" s="232" t="s">
        <v>276</v>
      </c>
      <c r="F446" s="233" t="s">
        <v>277</v>
      </c>
      <c r="G446" s="232" t="s">
        <v>97</v>
      </c>
      <c r="H446" s="232" t="s">
        <v>86</v>
      </c>
      <c r="I446" s="232" t="s">
        <v>49</v>
      </c>
      <c r="J446" s="232" t="s">
        <v>203</v>
      </c>
      <c r="K446" s="232">
        <v>15</v>
      </c>
      <c r="L446" s="232">
        <f>K446</f>
        <v>15</v>
      </c>
      <c r="M446" s="232"/>
      <c r="N446" s="232" t="s">
        <v>52</v>
      </c>
      <c r="O446" s="232">
        <v>5</v>
      </c>
      <c r="P446" s="232">
        <v>1</v>
      </c>
      <c r="Q446" s="232" t="s">
        <v>53</v>
      </c>
      <c r="R446" s="232">
        <f>O446</f>
        <v>5</v>
      </c>
      <c r="S446" s="232">
        <f>P446</f>
        <v>1</v>
      </c>
      <c r="T446" s="232">
        <v>9</v>
      </c>
      <c r="U446" s="232">
        <v>1</v>
      </c>
      <c r="V446" s="230" t="s">
        <v>54</v>
      </c>
      <c r="W446" s="232">
        <f>T446</f>
        <v>9</v>
      </c>
      <c r="X446" s="232">
        <f>U446</f>
        <v>1</v>
      </c>
      <c r="Y446" s="232">
        <f>W446/R446</f>
        <v>1.8</v>
      </c>
      <c r="Z446" s="232" t="s">
        <v>55</v>
      </c>
      <c r="AA446" s="232">
        <v>45</v>
      </c>
      <c r="AB446" s="232" t="s">
        <v>56</v>
      </c>
      <c r="AC446" s="232">
        <v>6</v>
      </c>
      <c r="AD446" s="232" t="s">
        <v>154</v>
      </c>
      <c r="AE446" s="232" t="s">
        <v>75</v>
      </c>
      <c r="AF446" s="232" t="s">
        <v>58</v>
      </c>
      <c r="AG446" s="232" t="s">
        <v>77</v>
      </c>
      <c r="AH446" s="232" t="s">
        <v>209</v>
      </c>
      <c r="AI446" s="232" t="s">
        <v>60</v>
      </c>
      <c r="AJ446" s="232">
        <v>5</v>
      </c>
      <c r="AK446" s="232" t="s">
        <v>61</v>
      </c>
      <c r="AL446" s="232">
        <v>300</v>
      </c>
      <c r="AM446" s="232"/>
      <c r="AN446" s="232">
        <v>56</v>
      </c>
      <c r="AO446" s="232">
        <v>12</v>
      </c>
      <c r="AP446" s="232" t="s">
        <v>424</v>
      </c>
      <c r="AQ446" s="3" t="s">
        <v>425</v>
      </c>
    </row>
    <row r="447" spans="1:43" x14ac:dyDescent="0.25">
      <c r="A447" s="230" t="s">
        <v>904</v>
      </c>
      <c r="B447" s="232" t="s">
        <v>42</v>
      </c>
      <c r="C447" s="232" t="s">
        <v>119</v>
      </c>
      <c r="D447" s="230" t="s">
        <v>120</v>
      </c>
      <c r="E447" s="232" t="s">
        <v>161</v>
      </c>
      <c r="F447" s="233" t="s">
        <v>427</v>
      </c>
      <c r="G447" s="232" t="s">
        <v>73</v>
      </c>
      <c r="H447" s="232" t="s">
        <v>86</v>
      </c>
      <c r="I447" s="232" t="s">
        <v>49</v>
      </c>
      <c r="J447" s="232" t="s">
        <v>203</v>
      </c>
      <c r="K447" s="232">
        <v>15</v>
      </c>
      <c r="L447" s="232">
        <f>K447</f>
        <v>15</v>
      </c>
      <c r="M447" s="232"/>
      <c r="N447" s="232" t="s">
        <v>52</v>
      </c>
      <c r="O447" s="232">
        <v>11</v>
      </c>
      <c r="P447" s="232">
        <v>5</v>
      </c>
      <c r="Q447" s="232" t="s">
        <v>53</v>
      </c>
      <c r="R447" s="232">
        <f>O447</f>
        <v>11</v>
      </c>
      <c r="S447" s="232">
        <f>P447</f>
        <v>5</v>
      </c>
      <c r="T447" s="232">
        <v>8</v>
      </c>
      <c r="U447" s="232">
        <v>1</v>
      </c>
      <c r="V447" s="230" t="s">
        <v>54</v>
      </c>
      <c r="W447" s="232">
        <f>T447</f>
        <v>8</v>
      </c>
      <c r="X447" s="232">
        <f>U447</f>
        <v>1</v>
      </c>
      <c r="Y447" s="232">
        <f>W447/R447</f>
        <v>0.72727272727272729</v>
      </c>
      <c r="Z447" s="232" t="s">
        <v>55</v>
      </c>
      <c r="AA447" s="232">
        <v>45</v>
      </c>
      <c r="AB447" s="232" t="s">
        <v>56</v>
      </c>
      <c r="AC447" s="232">
        <v>6</v>
      </c>
      <c r="AD447" s="232" t="s">
        <v>154</v>
      </c>
      <c r="AE447" s="232" t="s">
        <v>75</v>
      </c>
      <c r="AF447" s="232" t="s">
        <v>58</v>
      </c>
      <c r="AG447" s="232" t="s">
        <v>77</v>
      </c>
      <c r="AH447" s="232" t="s">
        <v>209</v>
      </c>
      <c r="AI447" s="232" t="s">
        <v>60</v>
      </c>
      <c r="AJ447" s="232">
        <v>5</v>
      </c>
      <c r="AK447" s="232" t="s">
        <v>61</v>
      </c>
      <c r="AL447" s="232">
        <v>300</v>
      </c>
      <c r="AM447" s="232"/>
      <c r="AN447" s="232">
        <v>56</v>
      </c>
      <c r="AO447" s="232">
        <v>12</v>
      </c>
      <c r="AP447" s="232" t="s">
        <v>424</v>
      </c>
      <c r="AQ447" s="3" t="s">
        <v>425</v>
      </c>
    </row>
    <row r="448" spans="1:43" x14ac:dyDescent="0.25">
      <c r="A448" s="230" t="s">
        <v>904</v>
      </c>
      <c r="B448" s="232" t="s">
        <v>109</v>
      </c>
      <c r="C448" s="232" t="s">
        <v>147</v>
      </c>
      <c r="D448" s="232" t="s">
        <v>151</v>
      </c>
      <c r="E448" s="232" t="s">
        <v>152</v>
      </c>
      <c r="F448" s="233" t="s">
        <v>428</v>
      </c>
      <c r="G448" s="232" t="s">
        <v>85</v>
      </c>
      <c r="H448" s="232" t="s">
        <v>86</v>
      </c>
      <c r="I448" s="232" t="s">
        <v>49</v>
      </c>
      <c r="J448" s="232" t="s">
        <v>203</v>
      </c>
      <c r="K448" s="232">
        <v>15</v>
      </c>
      <c r="L448" s="232">
        <f>K448</f>
        <v>15</v>
      </c>
      <c r="M448" s="232"/>
      <c r="N448" s="232" t="s">
        <v>52</v>
      </c>
      <c r="O448" s="232">
        <v>5</v>
      </c>
      <c r="P448" s="232">
        <v>2</v>
      </c>
      <c r="Q448" s="232" t="s">
        <v>53</v>
      </c>
      <c r="R448" s="232">
        <f>O448</f>
        <v>5</v>
      </c>
      <c r="S448" s="232">
        <f>P448</f>
        <v>2</v>
      </c>
      <c r="T448" s="232">
        <v>20</v>
      </c>
      <c r="U448" s="232">
        <v>3</v>
      </c>
      <c r="V448" s="230" t="s">
        <v>54</v>
      </c>
      <c r="W448" s="232">
        <f>T448</f>
        <v>20</v>
      </c>
      <c r="X448" s="232">
        <f>U448</f>
        <v>3</v>
      </c>
      <c r="Y448" s="232">
        <f>W448/R448</f>
        <v>4</v>
      </c>
      <c r="Z448" s="232" t="s">
        <v>55</v>
      </c>
      <c r="AA448" s="232">
        <v>45</v>
      </c>
      <c r="AB448" s="232" t="s">
        <v>56</v>
      </c>
      <c r="AC448" s="232">
        <v>6</v>
      </c>
      <c r="AD448" s="232" t="s">
        <v>154</v>
      </c>
      <c r="AE448" s="232" t="s">
        <v>75</v>
      </c>
      <c r="AF448" s="232" t="s">
        <v>58</v>
      </c>
      <c r="AG448" s="232" t="s">
        <v>77</v>
      </c>
      <c r="AH448" s="232" t="s">
        <v>209</v>
      </c>
      <c r="AI448" s="232" t="s">
        <v>60</v>
      </c>
      <c r="AJ448" s="232">
        <v>5</v>
      </c>
      <c r="AK448" s="232" t="s">
        <v>61</v>
      </c>
      <c r="AL448" s="232">
        <v>300</v>
      </c>
      <c r="AM448" s="232"/>
      <c r="AN448" s="232">
        <v>56</v>
      </c>
      <c r="AO448" s="232">
        <v>12</v>
      </c>
      <c r="AP448" s="232" t="s">
        <v>424</v>
      </c>
      <c r="AQ448" s="3" t="s">
        <v>425</v>
      </c>
    </row>
    <row r="449" spans="1:43" x14ac:dyDescent="0.25">
      <c r="A449" s="230" t="s">
        <v>904</v>
      </c>
      <c r="B449" s="232" t="s">
        <v>80</v>
      </c>
      <c r="C449" s="232" t="s">
        <v>438</v>
      </c>
      <c r="D449" s="232" t="s">
        <v>439</v>
      </c>
      <c r="E449" s="232" t="s">
        <v>440</v>
      </c>
      <c r="F449" s="233" t="s">
        <v>441</v>
      </c>
      <c r="G449" s="232" t="s">
        <v>97</v>
      </c>
      <c r="H449" s="232" t="s">
        <v>86</v>
      </c>
      <c r="I449" s="232" t="s">
        <v>68</v>
      </c>
      <c r="J449" s="232" t="s">
        <v>203</v>
      </c>
      <c r="K449" s="232">
        <v>12</v>
      </c>
      <c r="L449" s="232">
        <f>K449</f>
        <v>12</v>
      </c>
      <c r="M449" s="232"/>
      <c r="N449" s="232" t="s">
        <v>52</v>
      </c>
      <c r="O449" s="232">
        <v>9.09</v>
      </c>
      <c r="P449" s="232">
        <v>1.64</v>
      </c>
      <c r="Q449" s="232" t="s">
        <v>53</v>
      </c>
      <c r="R449" s="232">
        <f>O449</f>
        <v>9.09</v>
      </c>
      <c r="S449" s="232">
        <f>P449</f>
        <v>1.64</v>
      </c>
      <c r="T449" s="232">
        <v>2.06</v>
      </c>
      <c r="U449" s="232">
        <v>7.0000000000000007E-2</v>
      </c>
      <c r="V449" s="230" t="s">
        <v>54</v>
      </c>
      <c r="W449" s="232">
        <f>T449</f>
        <v>2.06</v>
      </c>
      <c r="X449" s="232">
        <f>U449</f>
        <v>7.0000000000000007E-2</v>
      </c>
      <c r="Y449" s="232">
        <f>W449/R449</f>
        <v>0.22662266226622663</v>
      </c>
      <c r="Z449" s="232" t="s">
        <v>55</v>
      </c>
      <c r="AA449" s="232">
        <v>96</v>
      </c>
      <c r="AB449" s="232" t="s">
        <v>431</v>
      </c>
      <c r="AC449" s="232">
        <v>9</v>
      </c>
      <c r="AD449" s="232" t="s">
        <v>432</v>
      </c>
      <c r="AE449" s="232" t="s">
        <v>172</v>
      </c>
      <c r="AF449" s="232" t="s">
        <v>58</v>
      </c>
      <c r="AG449" s="232" t="s">
        <v>77</v>
      </c>
      <c r="AH449" s="232" t="s">
        <v>209</v>
      </c>
      <c r="AI449" s="232" t="s">
        <v>58</v>
      </c>
      <c r="AJ449" s="232" t="s">
        <v>77</v>
      </c>
      <c r="AK449" s="232" t="s">
        <v>209</v>
      </c>
      <c r="AL449" s="232">
        <v>185</v>
      </c>
      <c r="AM449" s="232"/>
      <c r="AN449" s="232">
        <v>-45</v>
      </c>
      <c r="AO449" s="232">
        <v>170</v>
      </c>
      <c r="AP449" s="232" t="s">
        <v>433</v>
      </c>
      <c r="AQ449" s="9" t="s">
        <v>434</v>
      </c>
    </row>
    <row r="450" spans="1:43" x14ac:dyDescent="0.25">
      <c r="A450" s="230" t="s">
        <v>904</v>
      </c>
      <c r="B450" s="232" t="s">
        <v>80</v>
      </c>
      <c r="C450" s="232" t="s">
        <v>438</v>
      </c>
      <c r="D450" s="232" t="s">
        <v>439</v>
      </c>
      <c r="E450" s="232" t="s">
        <v>440</v>
      </c>
      <c r="F450" s="233" t="s">
        <v>441</v>
      </c>
      <c r="G450" s="232" t="s">
        <v>97</v>
      </c>
      <c r="H450" s="232" t="s">
        <v>86</v>
      </c>
      <c r="I450" s="232" t="s">
        <v>68</v>
      </c>
      <c r="J450" s="232" t="s">
        <v>207</v>
      </c>
      <c r="K450" s="232">
        <v>12</v>
      </c>
      <c r="L450" s="232">
        <f>K450</f>
        <v>12</v>
      </c>
      <c r="M450" s="232"/>
      <c r="N450" s="232" t="s">
        <v>52</v>
      </c>
      <c r="O450" s="232">
        <v>9.42</v>
      </c>
      <c r="P450" s="232">
        <v>5.97</v>
      </c>
      <c r="Q450" s="232" t="s">
        <v>53</v>
      </c>
      <c r="R450" s="232">
        <f>O450</f>
        <v>9.42</v>
      </c>
      <c r="S450" s="232">
        <f>P450</f>
        <v>5.97</v>
      </c>
      <c r="T450" s="232">
        <v>2.3199999999999998</v>
      </c>
      <c r="U450" s="232">
        <v>0.47</v>
      </c>
      <c r="V450" s="230" t="s">
        <v>54</v>
      </c>
      <c r="W450" s="232">
        <f>T450</f>
        <v>2.3199999999999998</v>
      </c>
      <c r="X450" s="232">
        <f>U450</f>
        <v>0.47</v>
      </c>
      <c r="Y450" s="232">
        <f>W450/R450</f>
        <v>0.2462845010615711</v>
      </c>
      <c r="Z450" s="232" t="s">
        <v>55</v>
      </c>
      <c r="AA450" s="232">
        <v>96</v>
      </c>
      <c r="AB450" s="232" t="s">
        <v>431</v>
      </c>
      <c r="AC450" s="232">
        <v>9</v>
      </c>
      <c r="AD450" s="232" t="s">
        <v>432</v>
      </c>
      <c r="AE450" s="232" t="s">
        <v>172</v>
      </c>
      <c r="AF450" s="232" t="s">
        <v>58</v>
      </c>
      <c r="AG450" s="232" t="s">
        <v>77</v>
      </c>
      <c r="AH450" s="232" t="s">
        <v>209</v>
      </c>
      <c r="AI450" s="232" t="s">
        <v>58</v>
      </c>
      <c r="AJ450" s="232" t="s">
        <v>77</v>
      </c>
      <c r="AK450" s="232" t="s">
        <v>209</v>
      </c>
      <c r="AL450" s="232">
        <v>185</v>
      </c>
      <c r="AM450" s="232"/>
      <c r="AN450" s="232">
        <v>-45</v>
      </c>
      <c r="AO450" s="232">
        <v>170</v>
      </c>
      <c r="AP450" s="232" t="s">
        <v>433</v>
      </c>
      <c r="AQ450" s="9" t="s">
        <v>434</v>
      </c>
    </row>
    <row r="451" spans="1:43" x14ac:dyDescent="0.25">
      <c r="A451" s="230" t="s">
        <v>904</v>
      </c>
      <c r="B451" s="232" t="s">
        <v>80</v>
      </c>
      <c r="C451" s="232" t="s">
        <v>93</v>
      </c>
      <c r="D451" s="230" t="s">
        <v>103</v>
      </c>
      <c r="E451" s="230" t="s">
        <v>429</v>
      </c>
      <c r="F451" s="236" t="s">
        <v>430</v>
      </c>
      <c r="G451" s="232" t="s">
        <v>97</v>
      </c>
      <c r="H451" s="232" t="s">
        <v>86</v>
      </c>
      <c r="I451" s="232" t="s">
        <v>68</v>
      </c>
      <c r="J451" s="232" t="s">
        <v>207</v>
      </c>
      <c r="K451" s="232">
        <v>12</v>
      </c>
      <c r="L451" s="232">
        <f>K451</f>
        <v>12</v>
      </c>
      <c r="M451" s="232"/>
      <c r="N451" s="232" t="s">
        <v>52</v>
      </c>
      <c r="O451" s="232">
        <v>0.6</v>
      </c>
      <c r="P451" s="232">
        <v>1.21</v>
      </c>
      <c r="Q451" s="232" t="s">
        <v>53</v>
      </c>
      <c r="R451" s="232">
        <f>O451</f>
        <v>0.6</v>
      </c>
      <c r="S451" s="232">
        <f>P451</f>
        <v>1.21</v>
      </c>
      <c r="T451" s="232">
        <v>8.2799999999999994</v>
      </c>
      <c r="U451" s="232">
        <v>1.78</v>
      </c>
      <c r="V451" s="230" t="s">
        <v>54</v>
      </c>
      <c r="W451" s="232">
        <f>T451</f>
        <v>8.2799999999999994</v>
      </c>
      <c r="X451" s="232">
        <f>U451</f>
        <v>1.78</v>
      </c>
      <c r="Y451" s="232">
        <f>W451/R451</f>
        <v>13.799999999999999</v>
      </c>
      <c r="Z451" s="232" t="s">
        <v>55</v>
      </c>
      <c r="AA451" s="232">
        <v>96</v>
      </c>
      <c r="AB451" s="232" t="s">
        <v>431</v>
      </c>
      <c r="AC451" s="232">
        <v>9</v>
      </c>
      <c r="AD451" s="232" t="s">
        <v>432</v>
      </c>
      <c r="AE451" s="232" t="s">
        <v>172</v>
      </c>
      <c r="AF451" s="232" t="s">
        <v>58</v>
      </c>
      <c r="AG451" s="232" t="s">
        <v>77</v>
      </c>
      <c r="AH451" s="232" t="s">
        <v>209</v>
      </c>
      <c r="AI451" s="232" t="s">
        <v>58</v>
      </c>
      <c r="AJ451" s="232" t="s">
        <v>77</v>
      </c>
      <c r="AK451" s="232" t="s">
        <v>209</v>
      </c>
      <c r="AL451" s="232">
        <v>185</v>
      </c>
      <c r="AM451" s="232"/>
      <c r="AN451" s="232">
        <v>-45</v>
      </c>
      <c r="AO451" s="232">
        <v>170</v>
      </c>
      <c r="AP451" s="232" t="s">
        <v>433</v>
      </c>
      <c r="AQ451" s="9" t="s">
        <v>434</v>
      </c>
    </row>
    <row r="452" spans="1:43" x14ac:dyDescent="0.25">
      <c r="A452" s="230" t="s">
        <v>904</v>
      </c>
      <c r="B452" s="232" t="s">
        <v>80</v>
      </c>
      <c r="C452" s="232" t="s">
        <v>93</v>
      </c>
      <c r="D452" s="230" t="s">
        <v>103</v>
      </c>
      <c r="E452" s="230" t="s">
        <v>429</v>
      </c>
      <c r="F452" s="236" t="s">
        <v>430</v>
      </c>
      <c r="G452" s="232" t="s">
        <v>97</v>
      </c>
      <c r="H452" s="232" t="s">
        <v>86</v>
      </c>
      <c r="I452" s="232" t="s">
        <v>68</v>
      </c>
      <c r="J452" s="232" t="s">
        <v>203</v>
      </c>
      <c r="K452" s="232">
        <v>12</v>
      </c>
      <c r="L452" s="232">
        <f>K452</f>
        <v>12</v>
      </c>
      <c r="M452" s="232"/>
      <c r="N452" s="232" t="s">
        <v>52</v>
      </c>
      <c r="O452" s="232">
        <v>9.74</v>
      </c>
      <c r="P452" s="232">
        <v>3.15</v>
      </c>
      <c r="Q452" s="232" t="s">
        <v>53</v>
      </c>
      <c r="R452" s="232">
        <f>O452</f>
        <v>9.74</v>
      </c>
      <c r="S452" s="232">
        <f>P452</f>
        <v>3.15</v>
      </c>
      <c r="T452" s="232">
        <v>14.5</v>
      </c>
      <c r="U452" s="232">
        <v>1.97</v>
      </c>
      <c r="V452" s="230" t="s">
        <v>54</v>
      </c>
      <c r="W452" s="232">
        <f>T452</f>
        <v>14.5</v>
      </c>
      <c r="X452" s="232">
        <f>U452</f>
        <v>1.97</v>
      </c>
      <c r="Y452" s="232">
        <f>W452/R452</f>
        <v>1.4887063655030801</v>
      </c>
      <c r="Z452" s="232" t="s">
        <v>55</v>
      </c>
      <c r="AA452" s="232">
        <v>96</v>
      </c>
      <c r="AB452" s="232" t="s">
        <v>431</v>
      </c>
      <c r="AC452" s="232">
        <v>9</v>
      </c>
      <c r="AD452" s="232" t="s">
        <v>432</v>
      </c>
      <c r="AE452" s="232" t="s">
        <v>172</v>
      </c>
      <c r="AF452" s="232" t="s">
        <v>58</v>
      </c>
      <c r="AG452" s="232" t="s">
        <v>77</v>
      </c>
      <c r="AH452" s="232" t="s">
        <v>209</v>
      </c>
      <c r="AI452" s="232" t="s">
        <v>58</v>
      </c>
      <c r="AJ452" s="232" t="s">
        <v>77</v>
      </c>
      <c r="AK452" s="232" t="s">
        <v>209</v>
      </c>
      <c r="AL452" s="232">
        <v>185</v>
      </c>
      <c r="AM452" s="232"/>
      <c r="AN452" s="232">
        <v>-45</v>
      </c>
      <c r="AO452" s="232">
        <v>170</v>
      </c>
      <c r="AP452" s="232" t="s">
        <v>433</v>
      </c>
      <c r="AQ452" s="9" t="s">
        <v>434</v>
      </c>
    </row>
    <row r="453" spans="1:43" x14ac:dyDescent="0.25">
      <c r="A453" s="230" t="s">
        <v>904</v>
      </c>
      <c r="B453" s="232" t="s">
        <v>80</v>
      </c>
      <c r="C453" s="232" t="s">
        <v>93</v>
      </c>
      <c r="D453" s="230" t="s">
        <v>103</v>
      </c>
      <c r="E453" s="230" t="s">
        <v>429</v>
      </c>
      <c r="F453" s="236" t="s">
        <v>430</v>
      </c>
      <c r="G453" s="232" t="s">
        <v>97</v>
      </c>
      <c r="H453" s="232" t="s">
        <v>86</v>
      </c>
      <c r="I453" s="232" t="s">
        <v>68</v>
      </c>
      <c r="J453" s="232" t="s">
        <v>203</v>
      </c>
      <c r="K453" s="232">
        <v>12</v>
      </c>
      <c r="L453" s="232">
        <f>K453</f>
        <v>12</v>
      </c>
      <c r="M453" s="232"/>
      <c r="N453" s="232" t="s">
        <v>52</v>
      </c>
      <c r="O453" s="232">
        <v>26.74</v>
      </c>
      <c r="P453" s="232">
        <v>5.18</v>
      </c>
      <c r="Q453" s="232" t="s">
        <v>53</v>
      </c>
      <c r="R453" s="232">
        <f>O453</f>
        <v>26.74</v>
      </c>
      <c r="S453" s="232">
        <f>P453</f>
        <v>5.18</v>
      </c>
      <c r="T453" s="232">
        <v>17.78</v>
      </c>
      <c r="U453" s="232">
        <v>2.11</v>
      </c>
      <c r="V453" s="230" t="s">
        <v>54</v>
      </c>
      <c r="W453" s="232">
        <f>T453</f>
        <v>17.78</v>
      </c>
      <c r="X453" s="232">
        <f>U453</f>
        <v>2.11</v>
      </c>
      <c r="Y453" s="232">
        <f>W453/R453</f>
        <v>0.66492146596858648</v>
      </c>
      <c r="Z453" s="232" t="s">
        <v>55</v>
      </c>
      <c r="AA453" s="232">
        <v>96</v>
      </c>
      <c r="AB453" s="232" t="s">
        <v>431</v>
      </c>
      <c r="AC453" s="232">
        <v>9</v>
      </c>
      <c r="AD453" s="232" t="s">
        <v>432</v>
      </c>
      <c r="AE453" s="232" t="s">
        <v>172</v>
      </c>
      <c r="AF453" s="232" t="s">
        <v>58</v>
      </c>
      <c r="AG453" s="232" t="s">
        <v>77</v>
      </c>
      <c r="AH453" s="232" t="s">
        <v>209</v>
      </c>
      <c r="AI453" s="232" t="s">
        <v>58</v>
      </c>
      <c r="AJ453" s="232" t="s">
        <v>77</v>
      </c>
      <c r="AK453" s="232" t="s">
        <v>209</v>
      </c>
      <c r="AL453" s="232">
        <v>185</v>
      </c>
      <c r="AM453" s="232"/>
      <c r="AN453" s="232">
        <v>-45</v>
      </c>
      <c r="AO453" s="232">
        <v>170</v>
      </c>
      <c r="AP453" s="232" t="s">
        <v>433</v>
      </c>
      <c r="AQ453" s="9" t="s">
        <v>434</v>
      </c>
    </row>
    <row r="454" spans="1:43" x14ac:dyDescent="0.25">
      <c r="A454" s="230" t="s">
        <v>904</v>
      </c>
      <c r="B454" s="232" t="s">
        <v>80</v>
      </c>
      <c r="C454" s="232" t="s">
        <v>93</v>
      </c>
      <c r="D454" s="230" t="s">
        <v>103</v>
      </c>
      <c r="E454" s="230" t="s">
        <v>429</v>
      </c>
      <c r="F454" s="236" t="s">
        <v>430</v>
      </c>
      <c r="G454" s="232" t="s">
        <v>97</v>
      </c>
      <c r="H454" s="232" t="s">
        <v>86</v>
      </c>
      <c r="I454" s="232" t="s">
        <v>68</v>
      </c>
      <c r="J454" s="232" t="s">
        <v>207</v>
      </c>
      <c r="K454" s="232">
        <v>12</v>
      </c>
      <c r="L454" s="232">
        <f>K454</f>
        <v>12</v>
      </c>
      <c r="M454" s="232"/>
      <c r="N454" s="232" t="s">
        <v>52</v>
      </c>
      <c r="O454" s="232">
        <v>37.64</v>
      </c>
      <c r="P454" s="232">
        <v>10.36</v>
      </c>
      <c r="Q454" s="232" t="s">
        <v>53</v>
      </c>
      <c r="R454" s="232">
        <f>O454</f>
        <v>37.64</v>
      </c>
      <c r="S454" s="232">
        <f>P454</f>
        <v>10.36</v>
      </c>
      <c r="T454" s="232">
        <v>24.26</v>
      </c>
      <c r="U454" s="232">
        <v>5.25</v>
      </c>
      <c r="V454" s="230" t="s">
        <v>54</v>
      </c>
      <c r="W454" s="232">
        <f>T454</f>
        <v>24.26</v>
      </c>
      <c r="X454" s="232">
        <f>U454</f>
        <v>5.25</v>
      </c>
      <c r="Y454" s="232">
        <f>W454/R454</f>
        <v>0.64452709883103088</v>
      </c>
      <c r="Z454" s="232" t="s">
        <v>55</v>
      </c>
      <c r="AA454" s="232">
        <v>96</v>
      </c>
      <c r="AB454" s="232" t="s">
        <v>431</v>
      </c>
      <c r="AC454" s="232">
        <v>9</v>
      </c>
      <c r="AD454" s="232" t="s">
        <v>432</v>
      </c>
      <c r="AE454" s="232" t="s">
        <v>172</v>
      </c>
      <c r="AF454" s="232" t="s">
        <v>58</v>
      </c>
      <c r="AG454" s="232" t="s">
        <v>77</v>
      </c>
      <c r="AH454" s="232" t="s">
        <v>209</v>
      </c>
      <c r="AI454" s="232" t="s">
        <v>58</v>
      </c>
      <c r="AJ454" s="232" t="s">
        <v>77</v>
      </c>
      <c r="AK454" s="232" t="s">
        <v>209</v>
      </c>
      <c r="AL454" s="232">
        <v>185</v>
      </c>
      <c r="AM454" s="232"/>
      <c r="AN454" s="232">
        <v>-45</v>
      </c>
      <c r="AO454" s="232">
        <v>170</v>
      </c>
      <c r="AP454" s="232" t="s">
        <v>433</v>
      </c>
      <c r="AQ454" s="9" t="s">
        <v>434</v>
      </c>
    </row>
    <row r="455" spans="1:43" x14ac:dyDescent="0.25">
      <c r="A455" s="230" t="s">
        <v>904</v>
      </c>
      <c r="B455" s="232" t="s">
        <v>42</v>
      </c>
      <c r="C455" s="232" t="s">
        <v>442</v>
      </c>
      <c r="D455" s="232" t="s">
        <v>443</v>
      </c>
      <c r="E455" s="232" t="s">
        <v>444</v>
      </c>
      <c r="F455" s="233" t="s">
        <v>445</v>
      </c>
      <c r="G455" s="232" t="s">
        <v>97</v>
      </c>
      <c r="H455" s="232" t="s">
        <v>86</v>
      </c>
      <c r="I455" s="232" t="s">
        <v>68</v>
      </c>
      <c r="J455" s="232" t="s">
        <v>207</v>
      </c>
      <c r="K455" s="232">
        <v>12</v>
      </c>
      <c r="L455" s="232">
        <f>K455</f>
        <v>12</v>
      </c>
      <c r="M455" s="232"/>
      <c r="N455" s="232" t="s">
        <v>52</v>
      </c>
      <c r="O455" s="232">
        <v>20.239999999999998</v>
      </c>
      <c r="P455" s="232">
        <v>10.37</v>
      </c>
      <c r="Q455" s="232" t="s">
        <v>53</v>
      </c>
      <c r="R455" s="232">
        <f>O455</f>
        <v>20.239999999999998</v>
      </c>
      <c r="S455" s="232">
        <f>P455</f>
        <v>10.37</v>
      </c>
      <c r="T455" s="232">
        <v>6.43</v>
      </c>
      <c r="U455" s="232">
        <v>2.2400000000000002</v>
      </c>
      <c r="V455" s="230" t="s">
        <v>54</v>
      </c>
      <c r="W455" s="232">
        <f>T455</f>
        <v>6.43</v>
      </c>
      <c r="X455" s="232">
        <f>U455</f>
        <v>2.2400000000000002</v>
      </c>
      <c r="Y455" s="232">
        <f>W455/R455</f>
        <v>0.31768774703557312</v>
      </c>
      <c r="Z455" s="232" t="s">
        <v>55</v>
      </c>
      <c r="AA455" s="232">
        <v>96</v>
      </c>
      <c r="AB455" s="232" t="s">
        <v>431</v>
      </c>
      <c r="AC455" s="232">
        <v>9</v>
      </c>
      <c r="AD455" s="232" t="s">
        <v>432</v>
      </c>
      <c r="AE455" s="232" t="s">
        <v>172</v>
      </c>
      <c r="AF455" s="232" t="s">
        <v>58</v>
      </c>
      <c r="AG455" s="232" t="s">
        <v>77</v>
      </c>
      <c r="AH455" s="232" t="s">
        <v>209</v>
      </c>
      <c r="AI455" s="232" t="s">
        <v>58</v>
      </c>
      <c r="AJ455" s="232" t="s">
        <v>77</v>
      </c>
      <c r="AK455" s="232" t="s">
        <v>209</v>
      </c>
      <c r="AL455" s="232">
        <v>185</v>
      </c>
      <c r="AM455" s="232"/>
      <c r="AN455" s="232">
        <v>-45</v>
      </c>
      <c r="AO455" s="232">
        <v>170</v>
      </c>
      <c r="AP455" s="232" t="s">
        <v>433</v>
      </c>
      <c r="AQ455" s="3" t="s">
        <v>434</v>
      </c>
    </row>
    <row r="456" spans="1:43" x14ac:dyDescent="0.25">
      <c r="A456" s="230" t="s">
        <v>904</v>
      </c>
      <c r="B456" s="232" t="s">
        <v>42</v>
      </c>
      <c r="C456" s="232" t="s">
        <v>442</v>
      </c>
      <c r="D456" s="232" t="s">
        <v>443</v>
      </c>
      <c r="E456" s="232" t="s">
        <v>444</v>
      </c>
      <c r="F456" s="233" t="s">
        <v>445</v>
      </c>
      <c r="G456" s="232" t="s">
        <v>97</v>
      </c>
      <c r="H456" s="232" t="s">
        <v>86</v>
      </c>
      <c r="I456" s="232" t="s">
        <v>68</v>
      </c>
      <c r="J456" s="232" t="s">
        <v>203</v>
      </c>
      <c r="K456" s="232">
        <v>12</v>
      </c>
      <c r="L456" s="232">
        <f>K456</f>
        <v>12</v>
      </c>
      <c r="M456" s="232"/>
      <c r="N456" s="232" t="s">
        <v>52</v>
      </c>
      <c r="O456" s="232">
        <v>5.86</v>
      </c>
      <c r="P456" s="232">
        <v>2.88</v>
      </c>
      <c r="Q456" s="232" t="s">
        <v>53</v>
      </c>
      <c r="R456" s="232">
        <f>O456</f>
        <v>5.86</v>
      </c>
      <c r="S456" s="232">
        <f>P456</f>
        <v>2.88</v>
      </c>
      <c r="T456" s="232">
        <v>13.13</v>
      </c>
      <c r="U456" s="232">
        <v>1.44</v>
      </c>
      <c r="V456" s="230" t="s">
        <v>54</v>
      </c>
      <c r="W456" s="232">
        <f>T456</f>
        <v>13.13</v>
      </c>
      <c r="X456" s="232">
        <f>U456</f>
        <v>1.44</v>
      </c>
      <c r="Y456" s="232">
        <f>W456/R456</f>
        <v>2.2406143344709899</v>
      </c>
      <c r="Z456" s="232" t="s">
        <v>55</v>
      </c>
      <c r="AA456" s="232">
        <v>96</v>
      </c>
      <c r="AB456" s="232" t="s">
        <v>431</v>
      </c>
      <c r="AC456" s="232">
        <v>9</v>
      </c>
      <c r="AD456" s="232" t="s">
        <v>432</v>
      </c>
      <c r="AE456" s="232" t="s">
        <v>172</v>
      </c>
      <c r="AF456" s="232" t="s">
        <v>58</v>
      </c>
      <c r="AG456" s="232" t="s">
        <v>77</v>
      </c>
      <c r="AH456" s="232" t="s">
        <v>209</v>
      </c>
      <c r="AI456" s="232" t="s">
        <v>58</v>
      </c>
      <c r="AJ456" s="232" t="s">
        <v>77</v>
      </c>
      <c r="AK456" s="232" t="s">
        <v>209</v>
      </c>
      <c r="AL456" s="232">
        <v>185</v>
      </c>
      <c r="AM456" s="232"/>
      <c r="AN456" s="232">
        <v>-45</v>
      </c>
      <c r="AO456" s="232">
        <v>170</v>
      </c>
      <c r="AP456" s="232" t="s">
        <v>433</v>
      </c>
      <c r="AQ456" s="9" t="s">
        <v>434</v>
      </c>
    </row>
    <row r="457" spans="1:43" x14ac:dyDescent="0.25">
      <c r="A457" s="230" t="s">
        <v>904</v>
      </c>
      <c r="B457" s="232" t="s">
        <v>42</v>
      </c>
      <c r="C457" s="232" t="s">
        <v>119</v>
      </c>
      <c r="D457" s="232" t="s">
        <v>435</v>
      </c>
      <c r="E457" s="232" t="s">
        <v>436</v>
      </c>
      <c r="F457" s="233" t="s">
        <v>437</v>
      </c>
      <c r="G457" s="232" t="s">
        <v>73</v>
      </c>
      <c r="H457" s="232" t="s">
        <v>86</v>
      </c>
      <c r="I457" s="232" t="s">
        <v>68</v>
      </c>
      <c r="J457" s="232" t="s">
        <v>207</v>
      </c>
      <c r="K457" s="232">
        <v>12</v>
      </c>
      <c r="L457" s="232">
        <f>K457</f>
        <v>12</v>
      </c>
      <c r="M457" s="232"/>
      <c r="N457" s="232" t="s">
        <v>52</v>
      </c>
      <c r="O457" s="232">
        <v>18.690000000000001</v>
      </c>
      <c r="P457" s="232">
        <v>5.17</v>
      </c>
      <c r="Q457" s="232" t="s">
        <v>53</v>
      </c>
      <c r="R457" s="232">
        <f>O457</f>
        <v>18.690000000000001</v>
      </c>
      <c r="S457" s="232">
        <f>P457</f>
        <v>5.17</v>
      </c>
      <c r="T457" s="232">
        <v>1.72</v>
      </c>
      <c r="U457" s="232">
        <v>1.0900000000000001</v>
      </c>
      <c r="V457" s="230" t="s">
        <v>54</v>
      </c>
      <c r="W457" s="232">
        <f>T457</f>
        <v>1.72</v>
      </c>
      <c r="X457" s="232">
        <f>U457</f>
        <v>1.0900000000000001</v>
      </c>
      <c r="Y457" s="232">
        <f>W457/R457</f>
        <v>9.2027822364901007E-2</v>
      </c>
      <c r="Z457" s="232" t="s">
        <v>55</v>
      </c>
      <c r="AA457" s="232">
        <v>96</v>
      </c>
      <c r="AB457" s="232" t="s">
        <v>431</v>
      </c>
      <c r="AC457" s="232">
        <v>9</v>
      </c>
      <c r="AD457" s="232" t="s">
        <v>432</v>
      </c>
      <c r="AE457" s="232" t="s">
        <v>172</v>
      </c>
      <c r="AF457" s="232" t="s">
        <v>58</v>
      </c>
      <c r="AG457" s="232" t="s">
        <v>77</v>
      </c>
      <c r="AH457" s="232" t="s">
        <v>209</v>
      </c>
      <c r="AI457" s="232" t="s">
        <v>58</v>
      </c>
      <c r="AJ457" s="232" t="s">
        <v>77</v>
      </c>
      <c r="AK457" s="232" t="s">
        <v>209</v>
      </c>
      <c r="AL457" s="232">
        <v>185</v>
      </c>
      <c r="AM457" s="232"/>
      <c r="AN457" s="232">
        <v>-45</v>
      </c>
      <c r="AO457" s="232">
        <v>170</v>
      </c>
      <c r="AP457" s="232" t="s">
        <v>433</v>
      </c>
      <c r="AQ457" s="9" t="s">
        <v>434</v>
      </c>
    </row>
    <row r="458" spans="1:43" x14ac:dyDescent="0.25">
      <c r="A458" s="230" t="s">
        <v>904</v>
      </c>
      <c r="B458" s="232" t="s">
        <v>42</v>
      </c>
      <c r="C458" s="232" t="s">
        <v>119</v>
      </c>
      <c r="D458" s="232" t="s">
        <v>435</v>
      </c>
      <c r="E458" s="232" t="s">
        <v>436</v>
      </c>
      <c r="F458" s="233" t="s">
        <v>437</v>
      </c>
      <c r="G458" s="232" t="s">
        <v>73</v>
      </c>
      <c r="H458" s="232" t="s">
        <v>86</v>
      </c>
      <c r="I458" s="232" t="s">
        <v>68</v>
      </c>
      <c r="J458" s="232" t="s">
        <v>203</v>
      </c>
      <c r="K458" s="232">
        <v>12</v>
      </c>
      <c r="L458" s="232">
        <f>K458</f>
        <v>12</v>
      </c>
      <c r="M458" s="232"/>
      <c r="N458" s="232" t="s">
        <v>52</v>
      </c>
      <c r="O458" s="232">
        <v>22.11</v>
      </c>
      <c r="P458" s="232">
        <v>3.42</v>
      </c>
      <c r="Q458" s="232" t="s">
        <v>53</v>
      </c>
      <c r="R458" s="232">
        <f>O458</f>
        <v>22.11</v>
      </c>
      <c r="S458" s="232">
        <f>P458</f>
        <v>3.42</v>
      </c>
      <c r="T458" s="232">
        <v>6.93</v>
      </c>
      <c r="U458" s="232">
        <v>0.97</v>
      </c>
      <c r="V458" s="230" t="s">
        <v>54</v>
      </c>
      <c r="W458" s="232">
        <f>T458</f>
        <v>6.93</v>
      </c>
      <c r="X458" s="232">
        <f>U458</f>
        <v>0.97</v>
      </c>
      <c r="Y458" s="232">
        <f>W458/R458</f>
        <v>0.31343283582089554</v>
      </c>
      <c r="Z458" s="232" t="s">
        <v>55</v>
      </c>
      <c r="AA458" s="232">
        <v>96</v>
      </c>
      <c r="AB458" s="232" t="s">
        <v>431</v>
      </c>
      <c r="AC458" s="232">
        <v>9</v>
      </c>
      <c r="AD458" s="232" t="s">
        <v>432</v>
      </c>
      <c r="AE458" s="232" t="s">
        <v>172</v>
      </c>
      <c r="AF458" s="232" t="s">
        <v>58</v>
      </c>
      <c r="AG458" s="232" t="s">
        <v>77</v>
      </c>
      <c r="AH458" s="232" t="s">
        <v>209</v>
      </c>
      <c r="AI458" s="232" t="s">
        <v>58</v>
      </c>
      <c r="AJ458" s="232" t="s">
        <v>77</v>
      </c>
      <c r="AK458" s="232" t="s">
        <v>209</v>
      </c>
      <c r="AL458" s="232">
        <v>185</v>
      </c>
      <c r="AM458" s="232"/>
      <c r="AN458" s="232">
        <v>-45</v>
      </c>
      <c r="AO458" s="232">
        <v>170</v>
      </c>
      <c r="AP458" s="232" t="s">
        <v>433</v>
      </c>
      <c r="AQ458" s="9" t="s">
        <v>434</v>
      </c>
    </row>
    <row r="459" spans="1:43" x14ac:dyDescent="0.25">
      <c r="A459" s="230" t="s">
        <v>904</v>
      </c>
      <c r="B459" s="232" t="s">
        <v>109</v>
      </c>
      <c r="C459" s="232" t="s">
        <v>274</v>
      </c>
      <c r="D459" s="232" t="s">
        <v>446</v>
      </c>
      <c r="E459" s="232" t="s">
        <v>447</v>
      </c>
      <c r="F459" s="233" t="s">
        <v>448</v>
      </c>
      <c r="G459" s="232" t="s">
        <v>97</v>
      </c>
      <c r="H459" s="232" t="s">
        <v>86</v>
      </c>
      <c r="I459" s="232" t="s">
        <v>49</v>
      </c>
      <c r="J459" s="232" t="s">
        <v>55</v>
      </c>
      <c r="K459" s="232">
        <v>27</v>
      </c>
      <c r="L459" s="232">
        <f>K459</f>
        <v>27</v>
      </c>
      <c r="M459" s="232"/>
      <c r="N459" s="232" t="s">
        <v>52</v>
      </c>
      <c r="O459" s="232">
        <v>2.19</v>
      </c>
      <c r="P459" s="232" t="s">
        <v>55</v>
      </c>
      <c r="Q459" s="232" t="s">
        <v>53</v>
      </c>
      <c r="R459" s="232">
        <f>O459</f>
        <v>2.19</v>
      </c>
      <c r="S459" s="232" t="str">
        <f>P459</f>
        <v>NA</v>
      </c>
      <c r="T459" s="232">
        <v>78.66</v>
      </c>
      <c r="U459" s="232" t="s">
        <v>55</v>
      </c>
      <c r="V459" s="230" t="s">
        <v>54</v>
      </c>
      <c r="W459" s="232">
        <f>T459</f>
        <v>78.66</v>
      </c>
      <c r="X459" s="232" t="str">
        <f>U459</f>
        <v>NA</v>
      </c>
      <c r="Y459" s="232">
        <f>W459/R459</f>
        <v>35.917808219178085</v>
      </c>
      <c r="Z459" s="232" t="s">
        <v>55</v>
      </c>
      <c r="AA459" s="232">
        <v>60</v>
      </c>
      <c r="AB459" s="232" t="s">
        <v>56</v>
      </c>
      <c r="AC459" s="232">
        <v>10</v>
      </c>
      <c r="AD459" s="232" t="s">
        <v>154</v>
      </c>
      <c r="AE459" s="232" t="s">
        <v>172</v>
      </c>
      <c r="AF459" s="232" t="s">
        <v>60</v>
      </c>
      <c r="AG459" s="232" t="s">
        <v>173</v>
      </c>
      <c r="AH459" s="232" t="s">
        <v>174</v>
      </c>
      <c r="AI459" s="232" t="s">
        <v>58</v>
      </c>
      <c r="AJ459" s="232" t="s">
        <v>77</v>
      </c>
      <c r="AK459" s="232" t="s">
        <v>209</v>
      </c>
      <c r="AL459" s="232">
        <v>800</v>
      </c>
      <c r="AM459" s="232"/>
      <c r="AN459" s="232">
        <v>15</v>
      </c>
      <c r="AO459" s="232">
        <v>73</v>
      </c>
      <c r="AP459" s="245" t="s">
        <v>449</v>
      </c>
      <c r="AQ459" s="9" t="s">
        <v>450</v>
      </c>
    </row>
    <row r="460" spans="1:43" x14ac:dyDescent="0.25">
      <c r="A460" s="230" t="s">
        <v>904</v>
      </c>
      <c r="B460" s="232" t="s">
        <v>42</v>
      </c>
      <c r="C460" s="232" t="s">
        <v>43</v>
      </c>
      <c r="D460" s="230" t="s">
        <v>44</v>
      </c>
      <c r="E460" s="232" t="s">
        <v>189</v>
      </c>
      <c r="F460" s="240" t="s">
        <v>451</v>
      </c>
      <c r="G460" s="232" t="s">
        <v>47</v>
      </c>
      <c r="H460" s="232" t="s">
        <v>86</v>
      </c>
      <c r="I460" s="232" t="s">
        <v>49</v>
      </c>
      <c r="J460" s="232" t="s">
        <v>55</v>
      </c>
      <c r="K460" s="232">
        <v>27</v>
      </c>
      <c r="L460" s="232">
        <f>K460</f>
        <v>27</v>
      </c>
      <c r="M460" s="232"/>
      <c r="N460" s="232" t="s">
        <v>52</v>
      </c>
      <c r="O460" s="232">
        <v>2.06</v>
      </c>
      <c r="P460" s="232" t="s">
        <v>55</v>
      </c>
      <c r="Q460" s="232" t="s">
        <v>53</v>
      </c>
      <c r="R460" s="232">
        <f>O460</f>
        <v>2.06</v>
      </c>
      <c r="S460" s="232" t="str">
        <f>P460</f>
        <v>NA</v>
      </c>
      <c r="T460" s="232">
        <v>46.74</v>
      </c>
      <c r="U460" s="232" t="s">
        <v>55</v>
      </c>
      <c r="V460" s="230" t="s">
        <v>54</v>
      </c>
      <c r="W460" s="232">
        <f>T460</f>
        <v>46.74</v>
      </c>
      <c r="X460" s="232" t="str">
        <f>U460</f>
        <v>NA</v>
      </c>
      <c r="Y460" s="232">
        <f>W460/R460</f>
        <v>22.689320388349515</v>
      </c>
      <c r="Z460" s="232" t="s">
        <v>55</v>
      </c>
      <c r="AA460" s="232">
        <v>60</v>
      </c>
      <c r="AB460" s="232" t="s">
        <v>56</v>
      </c>
      <c r="AC460" s="232">
        <v>10</v>
      </c>
      <c r="AD460" s="232" t="s">
        <v>154</v>
      </c>
      <c r="AE460" s="232" t="s">
        <v>172</v>
      </c>
      <c r="AF460" s="232" t="s">
        <v>60</v>
      </c>
      <c r="AG460" s="232" t="s">
        <v>173</v>
      </c>
      <c r="AH460" s="232" t="s">
        <v>174</v>
      </c>
      <c r="AI460" s="232" t="s">
        <v>58</v>
      </c>
      <c r="AJ460" s="232" t="s">
        <v>77</v>
      </c>
      <c r="AK460" s="232" t="s">
        <v>209</v>
      </c>
      <c r="AL460" s="232">
        <v>800</v>
      </c>
      <c r="AM460" s="232"/>
      <c r="AN460" s="232">
        <v>15</v>
      </c>
      <c r="AO460" s="232">
        <v>73</v>
      </c>
      <c r="AP460" s="245" t="s">
        <v>449</v>
      </c>
      <c r="AQ460" s="3" t="s">
        <v>450</v>
      </c>
    </row>
    <row r="461" spans="1:43" x14ac:dyDescent="0.25">
      <c r="A461" s="230" t="s">
        <v>904</v>
      </c>
      <c r="B461" s="232" t="s">
        <v>42</v>
      </c>
      <c r="C461" s="232" t="s">
        <v>43</v>
      </c>
      <c r="D461" s="230" t="s">
        <v>44</v>
      </c>
      <c r="E461" s="232" t="s">
        <v>45</v>
      </c>
      <c r="F461" s="233" t="s">
        <v>452</v>
      </c>
      <c r="G461" s="232" t="s">
        <v>47</v>
      </c>
      <c r="H461" s="232" t="s">
        <v>86</v>
      </c>
      <c r="I461" s="232" t="s">
        <v>49</v>
      </c>
      <c r="J461" s="232" t="s">
        <v>55</v>
      </c>
      <c r="K461" s="232">
        <v>27</v>
      </c>
      <c r="L461" s="232">
        <f>K461</f>
        <v>27</v>
      </c>
      <c r="M461" s="232"/>
      <c r="N461" s="232" t="s">
        <v>52</v>
      </c>
      <c r="O461" s="232">
        <v>0.57999999999999996</v>
      </c>
      <c r="P461" s="232" t="s">
        <v>55</v>
      </c>
      <c r="Q461" s="232" t="s">
        <v>53</v>
      </c>
      <c r="R461" s="232">
        <f>O461</f>
        <v>0.57999999999999996</v>
      </c>
      <c r="S461" s="232" t="str">
        <f>P461</f>
        <v>NA</v>
      </c>
      <c r="T461" s="232">
        <v>18.03</v>
      </c>
      <c r="U461" s="232" t="s">
        <v>55</v>
      </c>
      <c r="V461" s="230" t="s">
        <v>54</v>
      </c>
      <c r="W461" s="232">
        <f>T461</f>
        <v>18.03</v>
      </c>
      <c r="X461" s="232" t="str">
        <f>U461</f>
        <v>NA</v>
      </c>
      <c r="Y461" s="232">
        <f>W461/R461</f>
        <v>31.08620689655173</v>
      </c>
      <c r="Z461" s="232" t="s">
        <v>55</v>
      </c>
      <c r="AA461" s="232">
        <v>60</v>
      </c>
      <c r="AB461" s="232" t="s">
        <v>56</v>
      </c>
      <c r="AC461" s="232">
        <v>10</v>
      </c>
      <c r="AD461" s="232" t="s">
        <v>154</v>
      </c>
      <c r="AE461" s="232" t="s">
        <v>172</v>
      </c>
      <c r="AF461" s="232" t="s">
        <v>60</v>
      </c>
      <c r="AG461" s="232" t="s">
        <v>173</v>
      </c>
      <c r="AH461" s="232" t="s">
        <v>174</v>
      </c>
      <c r="AI461" s="232" t="s">
        <v>58</v>
      </c>
      <c r="AJ461" s="232" t="s">
        <v>77</v>
      </c>
      <c r="AK461" s="232" t="s">
        <v>209</v>
      </c>
      <c r="AL461" s="232">
        <v>800</v>
      </c>
      <c r="AM461" s="232"/>
      <c r="AN461" s="232">
        <v>15</v>
      </c>
      <c r="AO461" s="232">
        <v>73</v>
      </c>
      <c r="AP461" s="245" t="s">
        <v>449</v>
      </c>
      <c r="AQ461" s="9" t="s">
        <v>450</v>
      </c>
    </row>
    <row r="462" spans="1:43" x14ac:dyDescent="0.25">
      <c r="A462" s="230" t="s">
        <v>904</v>
      </c>
      <c r="B462" s="232" t="s">
        <v>80</v>
      </c>
      <c r="C462" s="232" t="s">
        <v>199</v>
      </c>
      <c r="D462" s="232" t="s">
        <v>213</v>
      </c>
      <c r="E462" s="232" t="s">
        <v>453</v>
      </c>
      <c r="F462" s="233" t="s">
        <v>454</v>
      </c>
      <c r="G462" s="232" t="s">
        <v>97</v>
      </c>
      <c r="H462" s="232" t="s">
        <v>86</v>
      </c>
      <c r="I462" s="232" t="s">
        <v>49</v>
      </c>
      <c r="J462" s="232" t="s">
        <v>55</v>
      </c>
      <c r="K462" s="232">
        <v>27</v>
      </c>
      <c r="L462" s="232">
        <f>K462</f>
        <v>27</v>
      </c>
      <c r="M462" s="232"/>
      <c r="N462" s="232" t="s">
        <v>52</v>
      </c>
      <c r="O462" s="232">
        <v>3.06</v>
      </c>
      <c r="P462" s="232" t="s">
        <v>55</v>
      </c>
      <c r="Q462" s="232" t="s">
        <v>53</v>
      </c>
      <c r="R462" s="232">
        <f>O462</f>
        <v>3.06</v>
      </c>
      <c r="S462" s="232" t="str">
        <f>P462</f>
        <v>NA</v>
      </c>
      <c r="T462" s="232">
        <v>28.47</v>
      </c>
      <c r="U462" s="232" t="s">
        <v>55</v>
      </c>
      <c r="V462" s="230" t="s">
        <v>54</v>
      </c>
      <c r="W462" s="232">
        <f>T462</f>
        <v>28.47</v>
      </c>
      <c r="X462" s="232" t="str">
        <f>U462</f>
        <v>NA</v>
      </c>
      <c r="Y462" s="232">
        <f>W462/R462</f>
        <v>9.3039215686274499</v>
      </c>
      <c r="Z462" s="232" t="s">
        <v>55</v>
      </c>
      <c r="AA462" s="232">
        <v>60</v>
      </c>
      <c r="AB462" s="232" t="s">
        <v>56</v>
      </c>
      <c r="AC462" s="232">
        <v>10</v>
      </c>
      <c r="AD462" s="232" t="s">
        <v>154</v>
      </c>
      <c r="AE462" s="232" t="s">
        <v>172</v>
      </c>
      <c r="AF462" s="232" t="s">
        <v>60</v>
      </c>
      <c r="AG462" s="232" t="s">
        <v>173</v>
      </c>
      <c r="AH462" s="232" t="s">
        <v>174</v>
      </c>
      <c r="AI462" s="232" t="s">
        <v>58</v>
      </c>
      <c r="AJ462" s="232" t="s">
        <v>77</v>
      </c>
      <c r="AK462" s="232" t="s">
        <v>209</v>
      </c>
      <c r="AL462" s="232">
        <v>800</v>
      </c>
      <c r="AM462" s="232"/>
      <c r="AN462" s="232">
        <v>10</v>
      </c>
      <c r="AO462" s="232">
        <v>73</v>
      </c>
      <c r="AP462" s="245" t="s">
        <v>449</v>
      </c>
      <c r="AQ462" s="9" t="s">
        <v>450</v>
      </c>
    </row>
    <row r="463" spans="1:43" x14ac:dyDescent="0.25">
      <c r="A463" s="230" t="s">
        <v>904</v>
      </c>
      <c r="B463" s="232" t="s">
        <v>109</v>
      </c>
      <c r="C463" s="232" t="s">
        <v>147</v>
      </c>
      <c r="D463" s="232" t="s">
        <v>151</v>
      </c>
      <c r="E463" s="232" t="s">
        <v>152</v>
      </c>
      <c r="F463" s="233" t="s">
        <v>428</v>
      </c>
      <c r="G463" s="232" t="s">
        <v>85</v>
      </c>
      <c r="H463" s="232" t="s">
        <v>86</v>
      </c>
      <c r="I463" s="232" t="s">
        <v>49</v>
      </c>
      <c r="J463" s="232" t="s">
        <v>55</v>
      </c>
      <c r="K463" s="232">
        <v>27</v>
      </c>
      <c r="L463" s="232">
        <f>K463</f>
        <v>27</v>
      </c>
      <c r="M463" s="232"/>
      <c r="N463" s="232" t="s">
        <v>52</v>
      </c>
      <c r="O463" s="232">
        <v>0.46</v>
      </c>
      <c r="P463" s="232" t="s">
        <v>55</v>
      </c>
      <c r="Q463" s="232" t="s">
        <v>53</v>
      </c>
      <c r="R463" s="232">
        <f>O463</f>
        <v>0.46</v>
      </c>
      <c r="S463" s="232" t="str">
        <f>P463</f>
        <v>NA</v>
      </c>
      <c r="T463" s="232">
        <v>23.51</v>
      </c>
      <c r="U463" s="232" t="s">
        <v>55</v>
      </c>
      <c r="V463" s="230" t="s">
        <v>54</v>
      </c>
      <c r="W463" s="232">
        <f>T463</f>
        <v>23.51</v>
      </c>
      <c r="X463" s="232" t="str">
        <f>U463</f>
        <v>NA</v>
      </c>
      <c r="Y463" s="232">
        <f>W463/R463</f>
        <v>51.108695652173914</v>
      </c>
      <c r="Z463" s="232" t="s">
        <v>55</v>
      </c>
      <c r="AA463" s="232">
        <v>60</v>
      </c>
      <c r="AB463" s="232" t="s">
        <v>56</v>
      </c>
      <c r="AC463" s="232">
        <v>10</v>
      </c>
      <c r="AD463" s="232" t="s">
        <v>154</v>
      </c>
      <c r="AE463" s="232" t="s">
        <v>172</v>
      </c>
      <c r="AF463" s="232" t="s">
        <v>60</v>
      </c>
      <c r="AG463" s="232" t="s">
        <v>173</v>
      </c>
      <c r="AH463" s="232" t="s">
        <v>174</v>
      </c>
      <c r="AI463" s="232" t="s">
        <v>58</v>
      </c>
      <c r="AJ463" s="232" t="s">
        <v>77</v>
      </c>
      <c r="AK463" s="232" t="s">
        <v>209</v>
      </c>
      <c r="AL463" s="232">
        <v>800</v>
      </c>
      <c r="AM463" s="232"/>
      <c r="AN463" s="232">
        <v>10</v>
      </c>
      <c r="AO463" s="232">
        <v>73</v>
      </c>
      <c r="AP463" s="245" t="s">
        <v>449</v>
      </c>
      <c r="AQ463" s="9" t="s">
        <v>450</v>
      </c>
    </row>
    <row r="464" spans="1:43" x14ac:dyDescent="0.25">
      <c r="A464" s="230" t="s">
        <v>904</v>
      </c>
      <c r="B464" s="232" t="s">
        <v>42</v>
      </c>
      <c r="C464" s="232" t="s">
        <v>43</v>
      </c>
      <c r="D464" s="230" t="s">
        <v>44</v>
      </c>
      <c r="E464" s="232" t="s">
        <v>189</v>
      </c>
      <c r="F464" s="240" t="s">
        <v>451</v>
      </c>
      <c r="G464" s="232" t="s">
        <v>47</v>
      </c>
      <c r="H464" s="230" t="s">
        <v>455</v>
      </c>
      <c r="I464" s="230" t="s">
        <v>68</v>
      </c>
      <c r="J464" s="230" t="s">
        <v>55</v>
      </c>
      <c r="K464" s="230">
        <v>27</v>
      </c>
      <c r="L464" s="230">
        <f>K464</f>
        <v>27</v>
      </c>
      <c r="N464" s="232" t="s">
        <v>52</v>
      </c>
      <c r="O464" s="230">
        <v>24</v>
      </c>
      <c r="P464" s="230" t="s">
        <v>55</v>
      </c>
      <c r="Q464" s="232" t="s">
        <v>53</v>
      </c>
      <c r="R464" s="232">
        <f>O464</f>
        <v>24</v>
      </c>
      <c r="S464" s="232" t="str">
        <f>P464</f>
        <v>NA</v>
      </c>
      <c r="T464" s="230">
        <v>102.6</v>
      </c>
      <c r="U464" s="230" t="s">
        <v>55</v>
      </c>
      <c r="V464" s="230" t="s">
        <v>54</v>
      </c>
      <c r="W464" s="232">
        <f>T464</f>
        <v>102.6</v>
      </c>
      <c r="X464" s="232" t="str">
        <f>U464</f>
        <v>NA</v>
      </c>
      <c r="Y464" s="232">
        <f>W464/R464</f>
        <v>4.2749999999999995</v>
      </c>
      <c r="Z464" s="232" t="s">
        <v>55</v>
      </c>
      <c r="AA464" s="232">
        <v>60</v>
      </c>
      <c r="AB464" s="232" t="s">
        <v>56</v>
      </c>
      <c r="AC464" s="232">
        <v>10</v>
      </c>
      <c r="AD464" s="232" t="s">
        <v>154</v>
      </c>
      <c r="AE464" s="232" t="s">
        <v>172</v>
      </c>
      <c r="AF464" s="232" t="s">
        <v>60</v>
      </c>
      <c r="AG464" s="232" t="s">
        <v>173</v>
      </c>
      <c r="AH464" s="232" t="s">
        <v>174</v>
      </c>
      <c r="AI464" s="232" t="s">
        <v>58</v>
      </c>
      <c r="AJ464" s="232" t="s">
        <v>77</v>
      </c>
      <c r="AK464" s="232" t="s">
        <v>209</v>
      </c>
      <c r="AL464" s="232">
        <v>800</v>
      </c>
      <c r="AM464" s="232"/>
      <c r="AN464" s="232">
        <v>15</v>
      </c>
      <c r="AO464" s="232">
        <v>73</v>
      </c>
      <c r="AP464" s="245" t="s">
        <v>456</v>
      </c>
      <c r="AQ464" s="3" t="s">
        <v>909</v>
      </c>
    </row>
    <row r="465" spans="1:43" x14ac:dyDescent="0.25">
      <c r="A465" s="230" t="s">
        <v>904</v>
      </c>
      <c r="B465" s="232" t="s">
        <v>42</v>
      </c>
      <c r="C465" s="232" t="s">
        <v>43</v>
      </c>
      <c r="D465" s="230" t="s">
        <v>44</v>
      </c>
      <c r="E465" s="232" t="s">
        <v>189</v>
      </c>
      <c r="F465" s="240" t="s">
        <v>451</v>
      </c>
      <c r="G465" s="232" t="s">
        <v>47</v>
      </c>
      <c r="H465" s="230" t="s">
        <v>455</v>
      </c>
      <c r="I465" s="230" t="s">
        <v>68</v>
      </c>
      <c r="J465" s="230" t="s">
        <v>55</v>
      </c>
      <c r="K465" s="230">
        <v>27</v>
      </c>
      <c r="L465" s="230">
        <f>K465</f>
        <v>27</v>
      </c>
      <c r="N465" s="232" t="s">
        <v>52</v>
      </c>
      <c r="O465" s="230">
        <v>7.7</v>
      </c>
      <c r="P465" s="230" t="s">
        <v>55</v>
      </c>
      <c r="Q465" s="232" t="s">
        <v>53</v>
      </c>
      <c r="R465" s="232">
        <f>O465</f>
        <v>7.7</v>
      </c>
      <c r="S465" s="232" t="str">
        <f>P465</f>
        <v>NA</v>
      </c>
      <c r="T465" s="230">
        <v>105.4</v>
      </c>
      <c r="U465" s="230" t="s">
        <v>55</v>
      </c>
      <c r="V465" s="230" t="s">
        <v>54</v>
      </c>
      <c r="W465" s="232">
        <f>T465</f>
        <v>105.4</v>
      </c>
      <c r="X465" s="232" t="str">
        <f>U465</f>
        <v>NA</v>
      </c>
      <c r="Y465" s="232">
        <f>W465/R465</f>
        <v>13.688311688311689</v>
      </c>
      <c r="Z465" s="232" t="s">
        <v>55</v>
      </c>
      <c r="AA465" s="232">
        <v>60</v>
      </c>
      <c r="AB465" s="232" t="s">
        <v>56</v>
      </c>
      <c r="AC465" s="232">
        <v>10</v>
      </c>
      <c r="AD465" s="232" t="s">
        <v>154</v>
      </c>
      <c r="AE465" s="232" t="s">
        <v>172</v>
      </c>
      <c r="AF465" s="232" t="s">
        <v>60</v>
      </c>
      <c r="AG465" s="232" t="s">
        <v>173</v>
      </c>
      <c r="AH465" s="232" t="s">
        <v>174</v>
      </c>
      <c r="AI465" s="232" t="s">
        <v>58</v>
      </c>
      <c r="AJ465" s="232" t="s">
        <v>77</v>
      </c>
      <c r="AK465" s="232" t="s">
        <v>209</v>
      </c>
      <c r="AL465" s="232">
        <v>800</v>
      </c>
      <c r="AM465" s="232"/>
      <c r="AN465" s="232">
        <v>15</v>
      </c>
      <c r="AO465" s="232">
        <v>73</v>
      </c>
      <c r="AP465" s="245" t="s">
        <v>456</v>
      </c>
      <c r="AQ465" s="3" t="s">
        <v>909</v>
      </c>
    </row>
    <row r="466" spans="1:43" x14ac:dyDescent="0.25">
      <c r="A466" s="230" t="s">
        <v>904</v>
      </c>
      <c r="B466" s="232" t="s">
        <v>42</v>
      </c>
      <c r="C466" s="232" t="s">
        <v>43</v>
      </c>
      <c r="D466" s="230" t="s">
        <v>44</v>
      </c>
      <c r="E466" s="232" t="s">
        <v>45</v>
      </c>
      <c r="F466" s="233" t="s">
        <v>452</v>
      </c>
      <c r="G466" s="232" t="s">
        <v>47</v>
      </c>
      <c r="H466" s="230" t="s">
        <v>455</v>
      </c>
      <c r="I466" s="230" t="s">
        <v>68</v>
      </c>
      <c r="J466" s="230" t="s">
        <v>55</v>
      </c>
      <c r="K466" s="230">
        <v>27</v>
      </c>
      <c r="L466" s="230">
        <f>K466</f>
        <v>27</v>
      </c>
      <c r="N466" s="232" t="s">
        <v>52</v>
      </c>
      <c r="O466" s="230">
        <v>6.7</v>
      </c>
      <c r="P466" s="230" t="s">
        <v>55</v>
      </c>
      <c r="Q466" s="232" t="s">
        <v>53</v>
      </c>
      <c r="R466" s="232">
        <f>O466</f>
        <v>6.7</v>
      </c>
      <c r="S466" s="232" t="str">
        <f>P466</f>
        <v>NA</v>
      </c>
      <c r="T466" s="230">
        <v>32.6</v>
      </c>
      <c r="U466" s="230" t="s">
        <v>55</v>
      </c>
      <c r="V466" s="230" t="s">
        <v>54</v>
      </c>
      <c r="W466" s="232">
        <f>T466</f>
        <v>32.6</v>
      </c>
      <c r="X466" s="232" t="str">
        <f>U466</f>
        <v>NA</v>
      </c>
      <c r="Y466" s="232">
        <f>W466/R466</f>
        <v>4.8656716417910451</v>
      </c>
      <c r="Z466" s="232" t="s">
        <v>55</v>
      </c>
      <c r="AA466" s="232">
        <v>60</v>
      </c>
      <c r="AB466" s="232" t="s">
        <v>56</v>
      </c>
      <c r="AC466" s="232">
        <v>10</v>
      </c>
      <c r="AD466" s="232" t="s">
        <v>154</v>
      </c>
      <c r="AE466" s="232" t="s">
        <v>172</v>
      </c>
      <c r="AF466" s="232" t="s">
        <v>60</v>
      </c>
      <c r="AG466" s="232" t="s">
        <v>173</v>
      </c>
      <c r="AH466" s="232" t="s">
        <v>174</v>
      </c>
      <c r="AI466" s="232" t="s">
        <v>58</v>
      </c>
      <c r="AJ466" s="232" t="s">
        <v>77</v>
      </c>
      <c r="AK466" s="232" t="s">
        <v>209</v>
      </c>
      <c r="AL466" s="232">
        <v>800</v>
      </c>
      <c r="AM466" s="232"/>
      <c r="AN466" s="232">
        <v>15</v>
      </c>
      <c r="AO466" s="232">
        <v>73</v>
      </c>
      <c r="AP466" s="245" t="s">
        <v>456</v>
      </c>
      <c r="AQ466" s="3" t="s">
        <v>909</v>
      </c>
    </row>
    <row r="467" spans="1:43" x14ac:dyDescent="0.25">
      <c r="A467" s="230" t="s">
        <v>904</v>
      </c>
      <c r="B467" s="232" t="s">
        <v>42</v>
      </c>
      <c r="C467" s="232" t="s">
        <v>43</v>
      </c>
      <c r="D467" s="230" t="s">
        <v>44</v>
      </c>
      <c r="E467" s="232" t="s">
        <v>45</v>
      </c>
      <c r="F467" s="233" t="s">
        <v>452</v>
      </c>
      <c r="G467" s="232" t="s">
        <v>47</v>
      </c>
      <c r="H467" s="230" t="s">
        <v>455</v>
      </c>
      <c r="I467" s="230" t="s">
        <v>68</v>
      </c>
      <c r="J467" s="230" t="s">
        <v>55</v>
      </c>
      <c r="K467" s="230">
        <v>27</v>
      </c>
      <c r="L467" s="230">
        <f>K467</f>
        <v>27</v>
      </c>
      <c r="N467" s="232" t="s">
        <v>52</v>
      </c>
      <c r="O467" s="230">
        <v>4.4000000000000004</v>
      </c>
      <c r="P467" s="230" t="s">
        <v>55</v>
      </c>
      <c r="Q467" s="232" t="s">
        <v>53</v>
      </c>
      <c r="R467" s="232">
        <f>O467</f>
        <v>4.4000000000000004</v>
      </c>
      <c r="S467" s="232" t="str">
        <f>P467</f>
        <v>NA</v>
      </c>
      <c r="T467" s="230">
        <v>34.700000000000003</v>
      </c>
      <c r="U467" s="230" t="s">
        <v>55</v>
      </c>
      <c r="V467" s="230" t="s">
        <v>54</v>
      </c>
      <c r="W467" s="232">
        <f>T467</f>
        <v>34.700000000000003</v>
      </c>
      <c r="X467" s="232" t="str">
        <f>U467</f>
        <v>NA</v>
      </c>
      <c r="Y467" s="232">
        <f>W467/R467</f>
        <v>7.8863636363636367</v>
      </c>
      <c r="Z467" s="232" t="s">
        <v>55</v>
      </c>
      <c r="AA467" s="232">
        <v>60</v>
      </c>
      <c r="AB467" s="232" t="s">
        <v>56</v>
      </c>
      <c r="AC467" s="232">
        <v>10</v>
      </c>
      <c r="AD467" s="232" t="s">
        <v>154</v>
      </c>
      <c r="AE467" s="232" t="s">
        <v>172</v>
      </c>
      <c r="AF467" s="232" t="s">
        <v>60</v>
      </c>
      <c r="AG467" s="232" t="s">
        <v>173</v>
      </c>
      <c r="AH467" s="232" t="s">
        <v>174</v>
      </c>
      <c r="AI467" s="232" t="s">
        <v>58</v>
      </c>
      <c r="AJ467" s="232" t="s">
        <v>77</v>
      </c>
      <c r="AK467" s="232" t="s">
        <v>209</v>
      </c>
      <c r="AL467" s="232">
        <v>800</v>
      </c>
      <c r="AM467" s="232"/>
      <c r="AN467" s="232">
        <v>15</v>
      </c>
      <c r="AO467" s="232">
        <v>73</v>
      </c>
      <c r="AP467" s="245" t="s">
        <v>456</v>
      </c>
      <c r="AQ467" s="3" t="s">
        <v>909</v>
      </c>
    </row>
    <row r="468" spans="1:43" x14ac:dyDescent="0.25">
      <c r="A468" s="230" t="s">
        <v>904</v>
      </c>
      <c r="B468" s="232" t="s">
        <v>42</v>
      </c>
      <c r="C468" s="232" t="s">
        <v>119</v>
      </c>
      <c r="D468" s="232" t="s">
        <v>225</v>
      </c>
      <c r="E468" s="232" t="s">
        <v>226</v>
      </c>
      <c r="F468" s="233" t="s">
        <v>462</v>
      </c>
      <c r="G468" s="232" t="s">
        <v>73</v>
      </c>
      <c r="H468" s="230" t="s">
        <v>455</v>
      </c>
      <c r="I468" s="230" t="s">
        <v>68</v>
      </c>
      <c r="J468" s="230" t="s">
        <v>55</v>
      </c>
      <c r="K468" s="230">
        <v>27</v>
      </c>
      <c r="L468" s="230">
        <f>K468</f>
        <v>27</v>
      </c>
      <c r="N468" s="232" t="s">
        <v>52</v>
      </c>
      <c r="O468" s="230">
        <v>1.2</v>
      </c>
      <c r="P468" s="230" t="s">
        <v>55</v>
      </c>
      <c r="Q468" s="232" t="s">
        <v>53</v>
      </c>
      <c r="R468" s="232">
        <f>O468</f>
        <v>1.2</v>
      </c>
      <c r="S468" s="232" t="str">
        <f>P468</f>
        <v>NA</v>
      </c>
      <c r="T468" s="230">
        <v>31.3</v>
      </c>
      <c r="U468" s="230" t="s">
        <v>55</v>
      </c>
      <c r="V468" s="230" t="s">
        <v>54</v>
      </c>
      <c r="W468" s="232">
        <f>T468</f>
        <v>31.3</v>
      </c>
      <c r="X468" s="232" t="str">
        <f>U468</f>
        <v>NA</v>
      </c>
      <c r="Y468" s="232">
        <f>W468/R468</f>
        <v>26.083333333333336</v>
      </c>
      <c r="Z468" s="232" t="s">
        <v>55</v>
      </c>
      <c r="AA468" s="232">
        <v>60</v>
      </c>
      <c r="AB468" s="232" t="s">
        <v>56</v>
      </c>
      <c r="AC468" s="232">
        <v>10</v>
      </c>
      <c r="AD468" s="232" t="s">
        <v>154</v>
      </c>
      <c r="AE468" s="232" t="s">
        <v>172</v>
      </c>
      <c r="AF468" s="232" t="s">
        <v>60</v>
      </c>
      <c r="AG468" s="232" t="s">
        <v>173</v>
      </c>
      <c r="AH468" s="232" t="s">
        <v>174</v>
      </c>
      <c r="AI468" s="232" t="s">
        <v>58</v>
      </c>
      <c r="AJ468" s="232" t="s">
        <v>77</v>
      </c>
      <c r="AK468" s="232" t="s">
        <v>209</v>
      </c>
      <c r="AL468" s="232">
        <v>800</v>
      </c>
      <c r="AM468" s="232"/>
      <c r="AN468" s="232">
        <v>15</v>
      </c>
      <c r="AO468" s="232">
        <v>73</v>
      </c>
      <c r="AP468" s="245" t="s">
        <v>456</v>
      </c>
      <c r="AQ468" s="3" t="s">
        <v>909</v>
      </c>
    </row>
    <row r="469" spans="1:43" x14ac:dyDescent="0.25">
      <c r="A469" s="230" t="s">
        <v>904</v>
      </c>
      <c r="B469" s="232" t="s">
        <v>42</v>
      </c>
      <c r="C469" s="232" t="s">
        <v>119</v>
      </c>
      <c r="D469" s="232" t="s">
        <v>225</v>
      </c>
      <c r="E469" s="232" t="s">
        <v>226</v>
      </c>
      <c r="F469" s="233" t="s">
        <v>462</v>
      </c>
      <c r="G469" s="232" t="s">
        <v>73</v>
      </c>
      <c r="H469" s="230" t="s">
        <v>455</v>
      </c>
      <c r="I469" s="230" t="s">
        <v>68</v>
      </c>
      <c r="J469" s="230" t="s">
        <v>55</v>
      </c>
      <c r="K469" s="230">
        <v>27</v>
      </c>
      <c r="L469" s="230">
        <f>K469</f>
        <v>27</v>
      </c>
      <c r="N469" s="232" t="s">
        <v>52</v>
      </c>
      <c r="O469" s="230">
        <v>0.7</v>
      </c>
      <c r="P469" s="230" t="s">
        <v>55</v>
      </c>
      <c r="Q469" s="232" t="s">
        <v>53</v>
      </c>
      <c r="R469" s="232">
        <f>O469</f>
        <v>0.7</v>
      </c>
      <c r="S469" s="232" t="str">
        <f>P469</f>
        <v>NA</v>
      </c>
      <c r="T469" s="230">
        <v>52.1</v>
      </c>
      <c r="U469" s="230" t="s">
        <v>55</v>
      </c>
      <c r="V469" s="230" t="s">
        <v>54</v>
      </c>
      <c r="W469" s="232">
        <f>T469</f>
        <v>52.1</v>
      </c>
      <c r="X469" s="232" t="str">
        <f>U469</f>
        <v>NA</v>
      </c>
      <c r="Y469" s="232">
        <f>W469/R469</f>
        <v>74.428571428571431</v>
      </c>
      <c r="Z469" s="232" t="s">
        <v>55</v>
      </c>
      <c r="AA469" s="232">
        <v>60</v>
      </c>
      <c r="AB469" s="232" t="s">
        <v>56</v>
      </c>
      <c r="AC469" s="232">
        <v>10</v>
      </c>
      <c r="AD469" s="232" t="s">
        <v>154</v>
      </c>
      <c r="AE469" s="232" t="s">
        <v>172</v>
      </c>
      <c r="AF469" s="232" t="s">
        <v>60</v>
      </c>
      <c r="AG469" s="232" t="s">
        <v>173</v>
      </c>
      <c r="AH469" s="232" t="s">
        <v>174</v>
      </c>
      <c r="AI469" s="232" t="s">
        <v>58</v>
      </c>
      <c r="AJ469" s="232" t="s">
        <v>77</v>
      </c>
      <c r="AK469" s="232" t="s">
        <v>209</v>
      </c>
      <c r="AL469" s="232">
        <v>800</v>
      </c>
      <c r="AM469" s="232"/>
      <c r="AN469" s="232">
        <v>15</v>
      </c>
      <c r="AO469" s="232">
        <v>73</v>
      </c>
      <c r="AP469" s="230" t="s">
        <v>456</v>
      </c>
      <c r="AQ469" s="3" t="s">
        <v>909</v>
      </c>
    </row>
    <row r="470" spans="1:43" x14ac:dyDescent="0.25">
      <c r="A470" s="230" t="s">
        <v>904</v>
      </c>
      <c r="B470" s="230" t="s">
        <v>42</v>
      </c>
      <c r="C470" s="230" t="s">
        <v>43</v>
      </c>
      <c r="D470" s="230" t="s">
        <v>44</v>
      </c>
      <c r="E470" s="230" t="s">
        <v>460</v>
      </c>
      <c r="F470" s="236" t="s">
        <v>461</v>
      </c>
      <c r="G470" s="230" t="s">
        <v>97</v>
      </c>
      <c r="H470" s="230" t="s">
        <v>455</v>
      </c>
      <c r="I470" s="230" t="s">
        <v>68</v>
      </c>
      <c r="J470" s="230" t="s">
        <v>55</v>
      </c>
      <c r="K470" s="230">
        <v>27</v>
      </c>
      <c r="L470" s="230">
        <f>K470</f>
        <v>27</v>
      </c>
      <c r="N470" s="232" t="s">
        <v>52</v>
      </c>
      <c r="O470" s="230">
        <v>9.1999999999999993</v>
      </c>
      <c r="P470" s="230" t="s">
        <v>55</v>
      </c>
      <c r="Q470" s="232" t="s">
        <v>53</v>
      </c>
      <c r="R470" s="232">
        <f>O470</f>
        <v>9.1999999999999993</v>
      </c>
      <c r="S470" s="232" t="str">
        <f>P470</f>
        <v>NA</v>
      </c>
      <c r="T470" s="230">
        <v>31.9</v>
      </c>
      <c r="U470" s="230" t="s">
        <v>55</v>
      </c>
      <c r="V470" s="230" t="s">
        <v>54</v>
      </c>
      <c r="W470" s="232">
        <f>T470</f>
        <v>31.9</v>
      </c>
      <c r="X470" s="232" t="str">
        <f>U470</f>
        <v>NA</v>
      </c>
      <c r="Y470" s="232">
        <f>W470/R470</f>
        <v>3.4673913043478262</v>
      </c>
      <c r="Z470" s="232" t="s">
        <v>55</v>
      </c>
      <c r="AA470" s="232">
        <v>60</v>
      </c>
      <c r="AB470" s="232" t="s">
        <v>56</v>
      </c>
      <c r="AC470" s="232">
        <v>10</v>
      </c>
      <c r="AD470" s="232" t="s">
        <v>154</v>
      </c>
      <c r="AE470" s="232" t="s">
        <v>172</v>
      </c>
      <c r="AF470" s="232" t="s">
        <v>60</v>
      </c>
      <c r="AG470" s="232" t="s">
        <v>173</v>
      </c>
      <c r="AH470" s="232" t="s">
        <v>174</v>
      </c>
      <c r="AI470" s="232" t="s">
        <v>58</v>
      </c>
      <c r="AJ470" s="232" t="s">
        <v>77</v>
      </c>
      <c r="AK470" s="232" t="s">
        <v>209</v>
      </c>
      <c r="AL470" s="232">
        <v>800</v>
      </c>
      <c r="AM470" s="232"/>
      <c r="AN470" s="232">
        <v>15</v>
      </c>
      <c r="AO470" s="232">
        <v>73</v>
      </c>
      <c r="AP470" s="230" t="s">
        <v>456</v>
      </c>
      <c r="AQ470" s="3" t="s">
        <v>909</v>
      </c>
    </row>
    <row r="471" spans="1:43" x14ac:dyDescent="0.25">
      <c r="A471" s="230" t="s">
        <v>904</v>
      </c>
      <c r="B471" s="232" t="s">
        <v>109</v>
      </c>
      <c r="C471" s="232" t="s">
        <v>147</v>
      </c>
      <c r="D471" s="232" t="s">
        <v>151</v>
      </c>
      <c r="E471" s="232" t="s">
        <v>152</v>
      </c>
      <c r="F471" s="233" t="s">
        <v>428</v>
      </c>
      <c r="G471" s="232" t="s">
        <v>85</v>
      </c>
      <c r="H471" s="230" t="s">
        <v>455</v>
      </c>
      <c r="I471" s="230" t="s">
        <v>68</v>
      </c>
      <c r="J471" s="230" t="s">
        <v>55</v>
      </c>
      <c r="K471" s="230">
        <v>27</v>
      </c>
      <c r="L471" s="230">
        <f>K471</f>
        <v>27</v>
      </c>
      <c r="N471" s="232" t="s">
        <v>52</v>
      </c>
      <c r="O471" s="230">
        <v>8.3000000000000007</v>
      </c>
      <c r="P471" s="230" t="s">
        <v>55</v>
      </c>
      <c r="Q471" s="232" t="s">
        <v>53</v>
      </c>
      <c r="R471" s="232">
        <f>O471</f>
        <v>8.3000000000000007</v>
      </c>
      <c r="S471" s="232" t="str">
        <f>P471</f>
        <v>NA</v>
      </c>
      <c r="T471" s="230">
        <v>84.2</v>
      </c>
      <c r="U471" s="230" t="s">
        <v>55</v>
      </c>
      <c r="V471" s="230" t="s">
        <v>54</v>
      </c>
      <c r="W471" s="232">
        <f>T471</f>
        <v>84.2</v>
      </c>
      <c r="X471" s="232" t="str">
        <f>U471</f>
        <v>NA</v>
      </c>
      <c r="Y471" s="232">
        <f>W471/R471</f>
        <v>10.144578313253012</v>
      </c>
      <c r="Z471" s="232" t="s">
        <v>55</v>
      </c>
      <c r="AA471" s="232">
        <v>60</v>
      </c>
      <c r="AB471" s="232" t="s">
        <v>56</v>
      </c>
      <c r="AC471" s="232">
        <v>10</v>
      </c>
      <c r="AD471" s="232" t="s">
        <v>154</v>
      </c>
      <c r="AE471" s="232" t="s">
        <v>172</v>
      </c>
      <c r="AF471" s="232" t="s">
        <v>60</v>
      </c>
      <c r="AG471" s="232" t="s">
        <v>173</v>
      </c>
      <c r="AH471" s="232" t="s">
        <v>174</v>
      </c>
      <c r="AI471" s="232" t="s">
        <v>58</v>
      </c>
      <c r="AJ471" s="232" t="s">
        <v>77</v>
      </c>
      <c r="AK471" s="232" t="s">
        <v>209</v>
      </c>
      <c r="AL471" s="232">
        <v>800</v>
      </c>
      <c r="AM471" s="232"/>
      <c r="AN471" s="232">
        <v>15</v>
      </c>
      <c r="AO471" s="232">
        <v>73</v>
      </c>
      <c r="AP471" s="230" t="s">
        <v>456</v>
      </c>
      <c r="AQ471" s="3" t="s">
        <v>909</v>
      </c>
    </row>
    <row r="472" spans="1:43" x14ac:dyDescent="0.25">
      <c r="A472" s="230" t="s">
        <v>904</v>
      </c>
      <c r="B472" s="232" t="s">
        <v>109</v>
      </c>
      <c r="C472" s="232" t="s">
        <v>147</v>
      </c>
      <c r="D472" s="232" t="s">
        <v>151</v>
      </c>
      <c r="E472" s="232" t="s">
        <v>152</v>
      </c>
      <c r="F472" s="233" t="s">
        <v>428</v>
      </c>
      <c r="G472" s="232" t="s">
        <v>85</v>
      </c>
      <c r="H472" s="230" t="s">
        <v>455</v>
      </c>
      <c r="I472" s="230" t="s">
        <v>68</v>
      </c>
      <c r="J472" s="230" t="s">
        <v>55</v>
      </c>
      <c r="K472" s="230">
        <v>27</v>
      </c>
      <c r="L472" s="230">
        <f>K472</f>
        <v>27</v>
      </c>
      <c r="N472" s="232" t="s">
        <v>52</v>
      </c>
      <c r="O472" s="230">
        <v>11.6</v>
      </c>
      <c r="P472" s="230" t="s">
        <v>55</v>
      </c>
      <c r="Q472" s="232" t="s">
        <v>53</v>
      </c>
      <c r="R472" s="232">
        <f>O472</f>
        <v>11.6</v>
      </c>
      <c r="S472" s="232" t="str">
        <f>P472</f>
        <v>NA</v>
      </c>
      <c r="T472" s="230">
        <v>85</v>
      </c>
      <c r="U472" s="230" t="s">
        <v>55</v>
      </c>
      <c r="V472" s="230" t="s">
        <v>54</v>
      </c>
      <c r="W472" s="232">
        <f>T472</f>
        <v>85</v>
      </c>
      <c r="X472" s="232" t="str">
        <f>U472</f>
        <v>NA</v>
      </c>
      <c r="Y472" s="232">
        <f>W472/R472</f>
        <v>7.3275862068965516</v>
      </c>
      <c r="Z472" s="232" t="s">
        <v>55</v>
      </c>
      <c r="AA472" s="232">
        <v>60</v>
      </c>
      <c r="AB472" s="232" t="s">
        <v>56</v>
      </c>
      <c r="AC472" s="232">
        <v>10</v>
      </c>
      <c r="AD472" s="232" t="s">
        <v>154</v>
      </c>
      <c r="AE472" s="232" t="s">
        <v>172</v>
      </c>
      <c r="AF472" s="232" t="s">
        <v>60</v>
      </c>
      <c r="AG472" s="232" t="s">
        <v>173</v>
      </c>
      <c r="AH472" s="232" t="s">
        <v>174</v>
      </c>
      <c r="AI472" s="232" t="s">
        <v>58</v>
      </c>
      <c r="AJ472" s="232" t="s">
        <v>77</v>
      </c>
      <c r="AK472" s="232" t="s">
        <v>209</v>
      </c>
      <c r="AL472" s="232">
        <v>800</v>
      </c>
      <c r="AM472" s="232"/>
      <c r="AN472" s="232">
        <v>15</v>
      </c>
      <c r="AO472" s="232">
        <v>73</v>
      </c>
      <c r="AP472" s="230" t="s">
        <v>456</v>
      </c>
      <c r="AQ472" s="3" t="s">
        <v>909</v>
      </c>
    </row>
    <row r="473" spans="1:43" x14ac:dyDescent="0.25">
      <c r="A473" s="230" t="s">
        <v>904</v>
      </c>
      <c r="B473" s="232" t="s">
        <v>80</v>
      </c>
      <c r="C473" s="232" t="s">
        <v>125</v>
      </c>
      <c r="D473" s="232" t="s">
        <v>469</v>
      </c>
      <c r="E473" s="232" t="s">
        <v>470</v>
      </c>
      <c r="F473" s="233" t="s">
        <v>471</v>
      </c>
      <c r="G473" s="232" t="s">
        <v>97</v>
      </c>
      <c r="H473" s="232" t="s">
        <v>181</v>
      </c>
      <c r="I473" s="232" t="s">
        <v>49</v>
      </c>
      <c r="J473" s="232" t="s">
        <v>87</v>
      </c>
      <c r="K473" s="232">
        <v>17.5</v>
      </c>
      <c r="L473" s="232">
        <f>K473</f>
        <v>17.5</v>
      </c>
      <c r="M473" s="232"/>
      <c r="N473" s="232" t="s">
        <v>52</v>
      </c>
      <c r="O473" s="232">
        <v>14.2</v>
      </c>
      <c r="P473" s="232">
        <v>3.4</v>
      </c>
      <c r="Q473" s="232" t="s">
        <v>53</v>
      </c>
      <c r="R473" s="232">
        <f>O473</f>
        <v>14.2</v>
      </c>
      <c r="S473" s="232">
        <f>P473</f>
        <v>3.4</v>
      </c>
      <c r="T473" s="232">
        <v>14.2</v>
      </c>
      <c r="U473" s="232">
        <v>0.9</v>
      </c>
      <c r="V473" s="230" t="s">
        <v>54</v>
      </c>
      <c r="W473" s="232">
        <f>T473</f>
        <v>14.2</v>
      </c>
      <c r="X473" s="232">
        <f>U473</f>
        <v>0.9</v>
      </c>
      <c r="Y473" s="232">
        <f>W473/R473</f>
        <v>1</v>
      </c>
      <c r="Z473" s="232" t="s">
        <v>55</v>
      </c>
      <c r="AA473" s="232">
        <v>96</v>
      </c>
      <c r="AB473" s="232" t="s">
        <v>56</v>
      </c>
      <c r="AC473" s="232">
        <v>8</v>
      </c>
      <c r="AD473" s="232" t="s">
        <v>466</v>
      </c>
      <c r="AE473" s="232" t="s">
        <v>172</v>
      </c>
      <c r="AF473" s="232" t="s">
        <v>58</v>
      </c>
      <c r="AG473" s="232" t="s">
        <v>77</v>
      </c>
      <c r="AH473" s="232" t="s">
        <v>209</v>
      </c>
      <c r="AI473" s="232" t="s">
        <v>58</v>
      </c>
      <c r="AJ473" s="232" t="s">
        <v>77</v>
      </c>
      <c r="AK473" s="232" t="s">
        <v>209</v>
      </c>
      <c r="AL473" s="232">
        <v>250</v>
      </c>
      <c r="AM473" s="232"/>
      <c r="AN473" s="232">
        <v>-36</v>
      </c>
      <c r="AO473" s="232">
        <v>175</v>
      </c>
      <c r="AP473" s="234" t="s">
        <v>467</v>
      </c>
      <c r="AQ473" s="3" t="s">
        <v>468</v>
      </c>
    </row>
    <row r="474" spans="1:43" x14ac:dyDescent="0.25">
      <c r="A474" s="230" t="s">
        <v>904</v>
      </c>
      <c r="B474" s="232" t="s">
        <v>109</v>
      </c>
      <c r="C474" s="232" t="s">
        <v>147</v>
      </c>
      <c r="D474" s="232" t="s">
        <v>151</v>
      </c>
      <c r="E474" s="232" t="s">
        <v>152</v>
      </c>
      <c r="F474" s="233" t="s">
        <v>358</v>
      </c>
      <c r="G474" s="232" t="s">
        <v>85</v>
      </c>
      <c r="H474" s="232" t="s">
        <v>181</v>
      </c>
      <c r="I474" s="232" t="s">
        <v>472</v>
      </c>
      <c r="J474" s="232" t="s">
        <v>87</v>
      </c>
      <c r="K474" s="232">
        <v>17.5</v>
      </c>
      <c r="L474" s="232">
        <f>K474</f>
        <v>17.5</v>
      </c>
      <c r="M474" s="232"/>
      <c r="N474" s="232" t="s">
        <v>52</v>
      </c>
      <c r="O474" s="232">
        <v>17.2</v>
      </c>
      <c r="P474" s="232">
        <v>5.6</v>
      </c>
      <c r="Q474" s="232" t="s">
        <v>53</v>
      </c>
      <c r="R474" s="232">
        <f>O474</f>
        <v>17.2</v>
      </c>
      <c r="S474" s="232">
        <f>P474</f>
        <v>5.6</v>
      </c>
      <c r="T474" s="232">
        <v>64.599999999999994</v>
      </c>
      <c r="U474" s="232">
        <v>7.3</v>
      </c>
      <c r="V474" s="230" t="s">
        <v>54</v>
      </c>
      <c r="W474" s="232">
        <f>T474</f>
        <v>64.599999999999994</v>
      </c>
      <c r="X474" s="232">
        <f>U474</f>
        <v>7.3</v>
      </c>
      <c r="Y474" s="232">
        <f>W474/R474</f>
        <v>3.7558139534883721</v>
      </c>
      <c r="Z474" s="232" t="s">
        <v>55</v>
      </c>
      <c r="AA474" s="232">
        <v>96</v>
      </c>
      <c r="AB474" s="232" t="s">
        <v>56</v>
      </c>
      <c r="AC474" s="232">
        <v>8</v>
      </c>
      <c r="AD474" s="232" t="s">
        <v>466</v>
      </c>
      <c r="AE474" s="232" t="s">
        <v>172</v>
      </c>
      <c r="AF474" s="232" t="s">
        <v>58</v>
      </c>
      <c r="AG474" s="232" t="s">
        <v>77</v>
      </c>
      <c r="AH474" s="232" t="s">
        <v>209</v>
      </c>
      <c r="AI474" s="232" t="s">
        <v>58</v>
      </c>
      <c r="AJ474" s="232" t="s">
        <v>77</v>
      </c>
      <c r="AK474" s="232" t="s">
        <v>209</v>
      </c>
      <c r="AL474" s="232">
        <v>250</v>
      </c>
      <c r="AM474" s="232"/>
      <c r="AN474" s="232">
        <v>-36</v>
      </c>
      <c r="AO474" s="232">
        <v>175</v>
      </c>
      <c r="AP474" s="234" t="s">
        <v>467</v>
      </c>
      <c r="AQ474" s="3" t="s">
        <v>468</v>
      </c>
    </row>
    <row r="475" spans="1:43" x14ac:dyDescent="0.25">
      <c r="A475" s="230" t="s">
        <v>904</v>
      </c>
      <c r="B475" s="232" t="s">
        <v>42</v>
      </c>
      <c r="C475" s="232" t="s">
        <v>119</v>
      </c>
      <c r="D475" s="232" t="s">
        <v>435</v>
      </c>
      <c r="E475" s="232" t="s">
        <v>436</v>
      </c>
      <c r="F475" s="233" t="s">
        <v>465</v>
      </c>
      <c r="G475" s="232" t="s">
        <v>73</v>
      </c>
      <c r="H475" s="232" t="s">
        <v>181</v>
      </c>
      <c r="I475" s="232" t="s">
        <v>49</v>
      </c>
      <c r="J475" s="232" t="s">
        <v>87</v>
      </c>
      <c r="K475" s="232">
        <v>17.5</v>
      </c>
      <c r="L475" s="232">
        <f>K475</f>
        <v>17.5</v>
      </c>
      <c r="M475" s="232"/>
      <c r="N475" s="232" t="s">
        <v>52</v>
      </c>
      <c r="O475" s="232">
        <v>10</v>
      </c>
      <c r="P475" s="232">
        <v>2.6</v>
      </c>
      <c r="Q475" s="232" t="s">
        <v>53</v>
      </c>
      <c r="R475" s="232">
        <f>O475</f>
        <v>10</v>
      </c>
      <c r="S475" s="232">
        <f>P475</f>
        <v>2.6</v>
      </c>
      <c r="T475" s="232">
        <v>2.9</v>
      </c>
      <c r="U475" s="232">
        <v>1</v>
      </c>
      <c r="V475" s="230" t="s">
        <v>54</v>
      </c>
      <c r="W475" s="232">
        <f>T475</f>
        <v>2.9</v>
      </c>
      <c r="X475" s="232">
        <f>U475</f>
        <v>1</v>
      </c>
      <c r="Y475" s="232">
        <f>W475/R475</f>
        <v>0.28999999999999998</v>
      </c>
      <c r="Z475" s="232" t="s">
        <v>55</v>
      </c>
      <c r="AA475" s="232">
        <v>96</v>
      </c>
      <c r="AB475" s="232" t="s">
        <v>56</v>
      </c>
      <c r="AC475" s="232">
        <v>8</v>
      </c>
      <c r="AD475" s="232" t="s">
        <v>466</v>
      </c>
      <c r="AE475" s="232" t="s">
        <v>172</v>
      </c>
      <c r="AF475" s="232" t="s">
        <v>58</v>
      </c>
      <c r="AG475" s="232" t="s">
        <v>77</v>
      </c>
      <c r="AH475" s="232" t="s">
        <v>209</v>
      </c>
      <c r="AI475" s="232" t="s">
        <v>58</v>
      </c>
      <c r="AJ475" s="232" t="s">
        <v>77</v>
      </c>
      <c r="AK475" s="232" t="s">
        <v>209</v>
      </c>
      <c r="AL475" s="232">
        <v>250</v>
      </c>
      <c r="AM475" s="232"/>
      <c r="AN475" s="232">
        <v>-36</v>
      </c>
      <c r="AO475" s="232">
        <v>175</v>
      </c>
      <c r="AP475" s="234" t="s">
        <v>467</v>
      </c>
      <c r="AQ475" s="3" t="s">
        <v>468</v>
      </c>
    </row>
    <row r="476" spans="1:43" x14ac:dyDescent="0.25">
      <c r="A476" s="230" t="s">
        <v>904</v>
      </c>
      <c r="B476" s="232" t="s">
        <v>80</v>
      </c>
      <c r="C476" s="232" t="s">
        <v>199</v>
      </c>
      <c r="D476" s="232" t="s">
        <v>473</v>
      </c>
      <c r="E476" s="232" t="s">
        <v>474</v>
      </c>
      <c r="F476" s="233" t="s">
        <v>475</v>
      </c>
      <c r="G476" s="232" t="s">
        <v>97</v>
      </c>
      <c r="H476" s="232" t="s">
        <v>86</v>
      </c>
      <c r="I476" s="232" t="s">
        <v>68</v>
      </c>
      <c r="J476" s="232" t="s">
        <v>191</v>
      </c>
      <c r="K476" s="232">
        <v>20</v>
      </c>
      <c r="L476" s="232">
        <f>K476</f>
        <v>20</v>
      </c>
      <c r="M476" s="232"/>
      <c r="N476" s="232" t="s">
        <v>52</v>
      </c>
      <c r="O476" s="232">
        <v>5</v>
      </c>
      <c r="P476" s="232">
        <v>1.7</v>
      </c>
      <c r="Q476" s="232" t="s">
        <v>53</v>
      </c>
      <c r="R476" s="232">
        <f>O476</f>
        <v>5</v>
      </c>
      <c r="S476" s="232">
        <f>P476</f>
        <v>1.7</v>
      </c>
      <c r="T476" s="232">
        <v>8.3000000000000007</v>
      </c>
      <c r="U476" s="232">
        <v>0.82</v>
      </c>
      <c r="V476" s="230" t="s">
        <v>54</v>
      </c>
      <c r="W476" s="232">
        <f>T476</f>
        <v>8.3000000000000007</v>
      </c>
      <c r="X476" s="232">
        <f>U476</f>
        <v>0.82</v>
      </c>
      <c r="Y476" s="232">
        <f>W476/R476</f>
        <v>1.6600000000000001</v>
      </c>
      <c r="Z476" s="232" t="s">
        <v>55</v>
      </c>
      <c r="AA476" s="232">
        <v>1200</v>
      </c>
      <c r="AB476" s="232" t="s">
        <v>56</v>
      </c>
      <c r="AC476" s="232" t="s">
        <v>55</v>
      </c>
      <c r="AD476" s="232" t="s">
        <v>476</v>
      </c>
      <c r="AE476" s="232" t="s">
        <v>75</v>
      </c>
      <c r="AF476" s="232" t="s">
        <v>58</v>
      </c>
      <c r="AG476" s="232">
        <v>0</v>
      </c>
      <c r="AH476" s="232" t="s">
        <v>90</v>
      </c>
      <c r="AI476" s="232" t="s">
        <v>58</v>
      </c>
      <c r="AJ476" s="232" t="s">
        <v>77</v>
      </c>
      <c r="AK476" s="232" t="s">
        <v>209</v>
      </c>
      <c r="AL476" s="232">
        <v>450</v>
      </c>
      <c r="AM476" s="232"/>
      <c r="AN476" s="232">
        <v>-33</v>
      </c>
      <c r="AO476" s="232">
        <v>151</v>
      </c>
      <c r="AP476" s="234" t="s">
        <v>477</v>
      </c>
      <c r="AQ476" s="3" t="s">
        <v>478</v>
      </c>
    </row>
    <row r="477" spans="1:43" x14ac:dyDescent="0.25">
      <c r="A477" s="230" t="s">
        <v>904</v>
      </c>
      <c r="B477" s="232" t="s">
        <v>109</v>
      </c>
      <c r="C477" s="232" t="s">
        <v>147</v>
      </c>
      <c r="D477" s="232" t="s">
        <v>151</v>
      </c>
      <c r="E477" s="232" t="s">
        <v>152</v>
      </c>
      <c r="F477" s="233" t="s">
        <v>428</v>
      </c>
      <c r="G477" s="232" t="s">
        <v>85</v>
      </c>
      <c r="H477" s="232" t="s">
        <v>86</v>
      </c>
      <c r="I477" s="232" t="s">
        <v>68</v>
      </c>
      <c r="J477" s="232" t="s">
        <v>191</v>
      </c>
      <c r="K477" s="232">
        <v>20</v>
      </c>
      <c r="L477" s="232">
        <f>K477</f>
        <v>20</v>
      </c>
      <c r="M477" s="232"/>
      <c r="N477" s="232" t="s">
        <v>52</v>
      </c>
      <c r="O477" s="232">
        <v>34</v>
      </c>
      <c r="P477" s="232">
        <v>9</v>
      </c>
      <c r="Q477" s="232" t="s">
        <v>53</v>
      </c>
      <c r="R477" s="232">
        <f>O477</f>
        <v>34</v>
      </c>
      <c r="S477" s="232">
        <f>P477</f>
        <v>9</v>
      </c>
      <c r="T477" s="232">
        <v>116</v>
      </c>
      <c r="U477" s="232">
        <v>18</v>
      </c>
      <c r="V477" s="230" t="s">
        <v>54</v>
      </c>
      <c r="W477" s="232">
        <f>T477</f>
        <v>116</v>
      </c>
      <c r="X477" s="232">
        <f>U477</f>
        <v>18</v>
      </c>
      <c r="Y477" s="232">
        <f>W477/R477</f>
        <v>3.4117647058823528</v>
      </c>
      <c r="Z477" s="232" t="s">
        <v>55</v>
      </c>
      <c r="AA477" s="232">
        <v>1200</v>
      </c>
      <c r="AB477" s="232" t="s">
        <v>56</v>
      </c>
      <c r="AC477" s="232" t="s">
        <v>55</v>
      </c>
      <c r="AD477" s="232" t="s">
        <v>476</v>
      </c>
      <c r="AE477" s="232" t="s">
        <v>75</v>
      </c>
      <c r="AF477" s="232" t="s">
        <v>58</v>
      </c>
      <c r="AG477" s="232">
        <v>0</v>
      </c>
      <c r="AH477" s="232" t="s">
        <v>90</v>
      </c>
      <c r="AI477" s="232" t="s">
        <v>58</v>
      </c>
      <c r="AJ477" s="232">
        <v>0</v>
      </c>
      <c r="AK477" s="232" t="s">
        <v>90</v>
      </c>
      <c r="AL477" s="232">
        <v>450</v>
      </c>
      <c r="AM477" s="232"/>
      <c r="AN477" s="232">
        <v>-33</v>
      </c>
      <c r="AO477" s="232">
        <v>151</v>
      </c>
      <c r="AP477" s="234" t="s">
        <v>477</v>
      </c>
      <c r="AQ477" s="3" t="s">
        <v>478</v>
      </c>
    </row>
    <row r="478" spans="1:43" x14ac:dyDescent="0.25">
      <c r="A478" s="230" t="s">
        <v>904</v>
      </c>
      <c r="B478" s="230" t="s">
        <v>80</v>
      </c>
      <c r="C478" s="230" t="s">
        <v>93</v>
      </c>
      <c r="D478" s="230" t="s">
        <v>103</v>
      </c>
      <c r="E478" s="230" t="s">
        <v>429</v>
      </c>
      <c r="F478" s="236" t="s">
        <v>479</v>
      </c>
      <c r="G478" s="230" t="s">
        <v>97</v>
      </c>
      <c r="H478" s="230" t="s">
        <v>171</v>
      </c>
      <c r="I478" s="232" t="s">
        <v>68</v>
      </c>
      <c r="J478" s="232" t="s">
        <v>87</v>
      </c>
      <c r="K478" s="230">
        <v>15</v>
      </c>
      <c r="L478" s="230">
        <f>K478</f>
        <v>15</v>
      </c>
      <c r="M478" s="230" t="s">
        <v>480</v>
      </c>
      <c r="N478" s="232" t="s">
        <v>52</v>
      </c>
      <c r="O478" s="230">
        <v>0.33</v>
      </c>
      <c r="P478" s="230">
        <v>0.5</v>
      </c>
      <c r="Q478" s="232" t="s">
        <v>53</v>
      </c>
      <c r="R478" s="232">
        <f>O478</f>
        <v>0.33</v>
      </c>
      <c r="S478" s="232">
        <f>P478</f>
        <v>0.5</v>
      </c>
      <c r="T478" s="230">
        <v>7.4</v>
      </c>
      <c r="U478" s="230">
        <v>0.35</v>
      </c>
      <c r="V478" s="230" t="s">
        <v>54</v>
      </c>
      <c r="W478" s="232">
        <f>T478</f>
        <v>7.4</v>
      </c>
      <c r="X478" s="232">
        <f>U478</f>
        <v>0.35</v>
      </c>
      <c r="Y478" s="232">
        <f>W478/R478</f>
        <v>22.424242424242426</v>
      </c>
      <c r="Z478" s="232" t="s">
        <v>55</v>
      </c>
      <c r="AA478" s="232">
        <v>40</v>
      </c>
      <c r="AB478" s="232" t="s">
        <v>56</v>
      </c>
      <c r="AC478" s="232">
        <v>4</v>
      </c>
      <c r="AD478" s="232" t="s">
        <v>154</v>
      </c>
      <c r="AE478" s="232" t="s">
        <v>75</v>
      </c>
      <c r="AF478" s="232" t="s">
        <v>58</v>
      </c>
      <c r="AG478" s="232" t="s">
        <v>77</v>
      </c>
      <c r="AH478" s="232" t="s">
        <v>209</v>
      </c>
      <c r="AI478" s="230" t="s">
        <v>58</v>
      </c>
      <c r="AJ478" s="230" t="s">
        <v>77</v>
      </c>
      <c r="AK478" s="230" t="s">
        <v>209</v>
      </c>
      <c r="AL478" s="230">
        <v>230</v>
      </c>
      <c r="AN478" s="230">
        <v>36</v>
      </c>
      <c r="AO478" s="230">
        <v>5</v>
      </c>
      <c r="AP478" s="234" t="s">
        <v>481</v>
      </c>
      <c r="AQ478" s="3" t="s">
        <v>482</v>
      </c>
    </row>
    <row r="479" spans="1:43" x14ac:dyDescent="0.25">
      <c r="A479" s="230" t="s">
        <v>904</v>
      </c>
      <c r="B479" s="232" t="s">
        <v>80</v>
      </c>
      <c r="C479" s="232" t="s">
        <v>199</v>
      </c>
      <c r="D479" s="232" t="s">
        <v>473</v>
      </c>
      <c r="E479" s="232" t="s">
        <v>474</v>
      </c>
      <c r="F479" s="236" t="s">
        <v>483</v>
      </c>
      <c r="G479" s="230" t="s">
        <v>97</v>
      </c>
      <c r="H479" s="230" t="s">
        <v>171</v>
      </c>
      <c r="I479" s="232" t="s">
        <v>68</v>
      </c>
      <c r="J479" s="232" t="s">
        <v>87</v>
      </c>
      <c r="K479" s="230">
        <v>15</v>
      </c>
      <c r="L479" s="230">
        <f>K479</f>
        <v>15</v>
      </c>
      <c r="M479" s="230" t="s">
        <v>335</v>
      </c>
      <c r="N479" s="232" t="s">
        <v>52</v>
      </c>
      <c r="O479" s="230">
        <v>4.9000000000000004</v>
      </c>
      <c r="P479" s="230">
        <v>1.8</v>
      </c>
      <c r="Q479" s="232" t="s">
        <v>53</v>
      </c>
      <c r="R479" s="232">
        <f>O479</f>
        <v>4.9000000000000004</v>
      </c>
      <c r="S479" s="232">
        <f>P479</f>
        <v>1.8</v>
      </c>
      <c r="T479" s="230">
        <v>6.1</v>
      </c>
      <c r="U479" s="230">
        <v>0.8</v>
      </c>
      <c r="V479" s="230" t="s">
        <v>54</v>
      </c>
      <c r="W479" s="232">
        <f>T479</f>
        <v>6.1</v>
      </c>
      <c r="X479" s="232">
        <f>U479</f>
        <v>0.8</v>
      </c>
      <c r="Y479" s="232">
        <f>W479/R479</f>
        <v>1.2448979591836733</v>
      </c>
      <c r="Z479" s="232" t="s">
        <v>55</v>
      </c>
      <c r="AA479" s="232">
        <v>40</v>
      </c>
      <c r="AB479" s="232" t="s">
        <v>56</v>
      </c>
      <c r="AC479" s="232">
        <v>4</v>
      </c>
      <c r="AD479" s="232" t="s">
        <v>154</v>
      </c>
      <c r="AE479" s="232" t="s">
        <v>75</v>
      </c>
      <c r="AF479" s="232" t="s">
        <v>58</v>
      </c>
      <c r="AG479" s="232" t="s">
        <v>77</v>
      </c>
      <c r="AH479" s="232" t="s">
        <v>209</v>
      </c>
      <c r="AI479" s="230" t="s">
        <v>58</v>
      </c>
      <c r="AJ479" s="230" t="s">
        <v>77</v>
      </c>
      <c r="AK479" s="230" t="s">
        <v>209</v>
      </c>
      <c r="AL479" s="230">
        <v>230</v>
      </c>
      <c r="AN479" s="230">
        <v>36</v>
      </c>
      <c r="AO479" s="230">
        <v>5</v>
      </c>
      <c r="AP479" s="234" t="s">
        <v>481</v>
      </c>
      <c r="AQ479" s="3" t="s">
        <v>482</v>
      </c>
    </row>
    <row r="480" spans="1:43" x14ac:dyDescent="0.25">
      <c r="A480" s="230" t="s">
        <v>904</v>
      </c>
      <c r="B480" s="232" t="s">
        <v>80</v>
      </c>
      <c r="C480" s="232" t="s">
        <v>199</v>
      </c>
      <c r="D480" s="232" t="s">
        <v>473</v>
      </c>
      <c r="E480" s="232" t="s">
        <v>474</v>
      </c>
      <c r="F480" s="236" t="s">
        <v>483</v>
      </c>
      <c r="G480" s="230" t="s">
        <v>97</v>
      </c>
      <c r="H480" s="230" t="s">
        <v>171</v>
      </c>
      <c r="I480" s="232" t="s">
        <v>68</v>
      </c>
      <c r="J480" s="232" t="s">
        <v>87</v>
      </c>
      <c r="K480" s="230">
        <v>15</v>
      </c>
      <c r="L480" s="230">
        <f>K480</f>
        <v>15</v>
      </c>
      <c r="M480" s="230" t="s">
        <v>484</v>
      </c>
      <c r="N480" s="232" t="s">
        <v>52</v>
      </c>
      <c r="O480" s="230">
        <v>6.7</v>
      </c>
      <c r="P480" s="230">
        <v>2.8</v>
      </c>
      <c r="Q480" s="232" t="s">
        <v>53</v>
      </c>
      <c r="R480" s="232">
        <f>O480</f>
        <v>6.7</v>
      </c>
      <c r="S480" s="232">
        <f>P480</f>
        <v>2.8</v>
      </c>
      <c r="T480" s="230">
        <v>10.5</v>
      </c>
      <c r="U480" s="230">
        <v>1.6</v>
      </c>
      <c r="V480" s="230" t="s">
        <v>54</v>
      </c>
      <c r="W480" s="232">
        <f>T480</f>
        <v>10.5</v>
      </c>
      <c r="X480" s="232">
        <f>U480</f>
        <v>1.6</v>
      </c>
      <c r="Y480" s="232">
        <f>W480/R480</f>
        <v>1.5671641791044775</v>
      </c>
      <c r="Z480" s="232" t="s">
        <v>55</v>
      </c>
      <c r="AA480" s="232">
        <v>40</v>
      </c>
      <c r="AB480" s="232" t="s">
        <v>56</v>
      </c>
      <c r="AC480" s="232">
        <v>4</v>
      </c>
      <c r="AD480" s="232" t="s">
        <v>154</v>
      </c>
      <c r="AE480" s="232" t="s">
        <v>75</v>
      </c>
      <c r="AF480" s="232" t="s">
        <v>58</v>
      </c>
      <c r="AG480" s="232" t="s">
        <v>77</v>
      </c>
      <c r="AH480" s="232" t="s">
        <v>209</v>
      </c>
      <c r="AI480" s="230" t="s">
        <v>58</v>
      </c>
      <c r="AJ480" s="230" t="s">
        <v>77</v>
      </c>
      <c r="AK480" s="230" t="s">
        <v>209</v>
      </c>
      <c r="AL480" s="230">
        <v>230</v>
      </c>
      <c r="AN480" s="230">
        <v>36</v>
      </c>
      <c r="AO480" s="230">
        <v>5</v>
      </c>
      <c r="AP480" s="234" t="s">
        <v>481</v>
      </c>
      <c r="AQ480" s="3" t="s">
        <v>482</v>
      </c>
    </row>
    <row r="481" spans="1:43" x14ac:dyDescent="0.25">
      <c r="A481" s="230" t="s">
        <v>904</v>
      </c>
      <c r="B481" s="232" t="s">
        <v>80</v>
      </c>
      <c r="C481" s="232" t="s">
        <v>199</v>
      </c>
      <c r="D481" s="232" t="s">
        <v>473</v>
      </c>
      <c r="E481" s="232" t="s">
        <v>474</v>
      </c>
      <c r="F481" s="236" t="s">
        <v>483</v>
      </c>
      <c r="G481" s="230" t="s">
        <v>97</v>
      </c>
      <c r="H481" s="230" t="s">
        <v>171</v>
      </c>
      <c r="I481" s="232" t="s">
        <v>68</v>
      </c>
      <c r="J481" s="232" t="s">
        <v>87</v>
      </c>
      <c r="K481" s="230">
        <v>15</v>
      </c>
      <c r="L481" s="230">
        <f>K481</f>
        <v>15</v>
      </c>
      <c r="M481" s="230" t="s">
        <v>485</v>
      </c>
      <c r="N481" s="232" t="s">
        <v>52</v>
      </c>
      <c r="O481" s="230">
        <v>11.5</v>
      </c>
      <c r="P481" s="230">
        <v>4.0999999999999996</v>
      </c>
      <c r="Q481" s="232" t="s">
        <v>53</v>
      </c>
      <c r="R481" s="232">
        <f>O481</f>
        <v>11.5</v>
      </c>
      <c r="S481" s="232">
        <f>P481</f>
        <v>4.0999999999999996</v>
      </c>
      <c r="T481" s="230">
        <v>16.3</v>
      </c>
      <c r="U481" s="230">
        <v>2.5</v>
      </c>
      <c r="V481" s="230" t="s">
        <v>54</v>
      </c>
      <c r="W481" s="232">
        <f>T481</f>
        <v>16.3</v>
      </c>
      <c r="X481" s="232">
        <f>U481</f>
        <v>2.5</v>
      </c>
      <c r="Y481" s="232">
        <f>W481/R481</f>
        <v>1.4173913043478261</v>
      </c>
      <c r="Z481" s="232" t="s">
        <v>55</v>
      </c>
      <c r="AA481" s="232">
        <v>40</v>
      </c>
      <c r="AB481" s="232" t="s">
        <v>56</v>
      </c>
      <c r="AC481" s="232">
        <v>4</v>
      </c>
      <c r="AD481" s="232" t="s">
        <v>154</v>
      </c>
      <c r="AE481" s="232" t="s">
        <v>75</v>
      </c>
      <c r="AF481" s="232" t="s">
        <v>58</v>
      </c>
      <c r="AG481" s="232" t="s">
        <v>77</v>
      </c>
      <c r="AH481" s="232" t="s">
        <v>209</v>
      </c>
      <c r="AI481" s="230" t="s">
        <v>58</v>
      </c>
      <c r="AJ481" s="230" t="s">
        <v>77</v>
      </c>
      <c r="AK481" s="230" t="s">
        <v>209</v>
      </c>
      <c r="AL481" s="230">
        <v>230</v>
      </c>
      <c r="AN481" s="230">
        <v>36</v>
      </c>
      <c r="AO481" s="230">
        <v>5</v>
      </c>
      <c r="AP481" s="234" t="s">
        <v>481</v>
      </c>
      <c r="AQ481" s="3" t="s">
        <v>482</v>
      </c>
    </row>
    <row r="482" spans="1:43" x14ac:dyDescent="0.25">
      <c r="A482" s="230" t="s">
        <v>904</v>
      </c>
      <c r="B482" s="232" t="s">
        <v>80</v>
      </c>
      <c r="C482" s="232" t="s">
        <v>199</v>
      </c>
      <c r="D482" s="232" t="s">
        <v>473</v>
      </c>
      <c r="E482" s="232" t="s">
        <v>474</v>
      </c>
      <c r="F482" s="236" t="s">
        <v>483</v>
      </c>
      <c r="G482" s="230" t="s">
        <v>97</v>
      </c>
      <c r="H482" s="230" t="s">
        <v>171</v>
      </c>
      <c r="I482" s="232" t="s">
        <v>68</v>
      </c>
      <c r="J482" s="232" t="s">
        <v>87</v>
      </c>
      <c r="K482" s="230">
        <v>15</v>
      </c>
      <c r="L482" s="230">
        <f>K482</f>
        <v>15</v>
      </c>
      <c r="M482" s="230" t="s">
        <v>486</v>
      </c>
      <c r="N482" s="232" t="s">
        <v>52</v>
      </c>
      <c r="O482" s="230">
        <v>20.3</v>
      </c>
      <c r="P482" s="230">
        <v>6.6</v>
      </c>
      <c r="Q482" s="232" t="s">
        <v>53</v>
      </c>
      <c r="R482" s="232">
        <f>O482</f>
        <v>20.3</v>
      </c>
      <c r="S482" s="232">
        <f>P482</f>
        <v>6.6</v>
      </c>
      <c r="T482" s="230">
        <v>26.5</v>
      </c>
      <c r="U482" s="230">
        <v>4.3</v>
      </c>
      <c r="V482" s="230" t="s">
        <v>54</v>
      </c>
      <c r="W482" s="232">
        <f>T482</f>
        <v>26.5</v>
      </c>
      <c r="X482" s="232">
        <f>U482</f>
        <v>4.3</v>
      </c>
      <c r="Y482" s="232">
        <f>W482/R482</f>
        <v>1.3054187192118225</v>
      </c>
      <c r="Z482" s="232" t="s">
        <v>55</v>
      </c>
      <c r="AA482" s="232">
        <v>40</v>
      </c>
      <c r="AB482" s="232" t="s">
        <v>56</v>
      </c>
      <c r="AC482" s="232">
        <v>4</v>
      </c>
      <c r="AD482" s="232" t="s">
        <v>154</v>
      </c>
      <c r="AE482" s="232" t="s">
        <v>75</v>
      </c>
      <c r="AF482" s="232" t="s">
        <v>58</v>
      </c>
      <c r="AG482" s="232" t="s">
        <v>77</v>
      </c>
      <c r="AH482" s="232" t="s">
        <v>209</v>
      </c>
      <c r="AI482" s="230" t="s">
        <v>58</v>
      </c>
      <c r="AJ482" s="230" t="s">
        <v>77</v>
      </c>
      <c r="AK482" s="230" t="s">
        <v>209</v>
      </c>
      <c r="AL482" s="230">
        <v>230</v>
      </c>
      <c r="AN482" s="230">
        <v>36</v>
      </c>
      <c r="AO482" s="230">
        <v>5</v>
      </c>
      <c r="AP482" s="234" t="s">
        <v>481</v>
      </c>
      <c r="AQ482" s="3" t="s">
        <v>482</v>
      </c>
    </row>
    <row r="483" spans="1:43" x14ac:dyDescent="0.25">
      <c r="A483" s="230" t="s">
        <v>904</v>
      </c>
      <c r="B483" s="232" t="s">
        <v>80</v>
      </c>
      <c r="C483" s="232" t="s">
        <v>199</v>
      </c>
      <c r="D483" s="232" t="s">
        <v>473</v>
      </c>
      <c r="E483" s="232" t="s">
        <v>474</v>
      </c>
      <c r="F483" s="236" t="s">
        <v>483</v>
      </c>
      <c r="G483" s="230" t="s">
        <v>97</v>
      </c>
      <c r="H483" s="230" t="s">
        <v>171</v>
      </c>
      <c r="I483" s="232" t="s">
        <v>68</v>
      </c>
      <c r="J483" s="232" t="s">
        <v>87</v>
      </c>
      <c r="K483" s="230">
        <v>15</v>
      </c>
      <c r="L483" s="230">
        <f>K483</f>
        <v>15</v>
      </c>
      <c r="M483" s="230" t="s">
        <v>346</v>
      </c>
      <c r="N483" s="232" t="s">
        <v>52</v>
      </c>
      <c r="O483" s="230">
        <v>49.5</v>
      </c>
      <c r="P483" s="230">
        <v>15</v>
      </c>
      <c r="Q483" s="232" t="s">
        <v>53</v>
      </c>
      <c r="R483" s="232">
        <f>O483</f>
        <v>49.5</v>
      </c>
      <c r="S483" s="232">
        <f>P483</f>
        <v>15</v>
      </c>
      <c r="T483" s="230">
        <v>52.9</v>
      </c>
      <c r="U483" s="230">
        <v>10</v>
      </c>
      <c r="V483" s="230" t="s">
        <v>54</v>
      </c>
      <c r="W483" s="232">
        <f>T483</f>
        <v>52.9</v>
      </c>
      <c r="X483" s="232">
        <f>U483</f>
        <v>10</v>
      </c>
      <c r="Y483" s="232">
        <f>W483/R483</f>
        <v>1.0686868686868687</v>
      </c>
      <c r="Z483" s="232" t="s">
        <v>55</v>
      </c>
      <c r="AA483" s="232">
        <v>40</v>
      </c>
      <c r="AB483" s="232" t="s">
        <v>56</v>
      </c>
      <c r="AC483" s="232">
        <v>4</v>
      </c>
      <c r="AD483" s="232" t="s">
        <v>154</v>
      </c>
      <c r="AE483" s="232" t="s">
        <v>75</v>
      </c>
      <c r="AF483" s="232" t="s">
        <v>58</v>
      </c>
      <c r="AG483" s="232" t="s">
        <v>77</v>
      </c>
      <c r="AH483" s="232" t="s">
        <v>209</v>
      </c>
      <c r="AI483" s="230" t="s">
        <v>58</v>
      </c>
      <c r="AJ483" s="230" t="s">
        <v>77</v>
      </c>
      <c r="AK483" s="230" t="s">
        <v>209</v>
      </c>
      <c r="AL483" s="230">
        <v>230</v>
      </c>
      <c r="AN483" s="230">
        <v>36</v>
      </c>
      <c r="AO483" s="230">
        <v>5</v>
      </c>
      <c r="AP483" s="234" t="s">
        <v>481</v>
      </c>
      <c r="AQ483" s="3" t="s">
        <v>482</v>
      </c>
    </row>
    <row r="484" spans="1:43" x14ac:dyDescent="0.25">
      <c r="A484" s="230" t="s">
        <v>904</v>
      </c>
      <c r="B484" s="232" t="s">
        <v>42</v>
      </c>
      <c r="C484" s="232" t="s">
        <v>69</v>
      </c>
      <c r="D484" s="232" t="s">
        <v>178</v>
      </c>
      <c r="E484" s="230" t="s">
        <v>287</v>
      </c>
      <c r="F484" s="236" t="s">
        <v>404</v>
      </c>
      <c r="G484" s="230" t="s">
        <v>73</v>
      </c>
      <c r="H484" s="230" t="s">
        <v>487</v>
      </c>
      <c r="I484" s="230" t="s">
        <v>49</v>
      </c>
      <c r="J484" s="230" t="s">
        <v>207</v>
      </c>
      <c r="K484" s="230">
        <v>15</v>
      </c>
      <c r="L484" s="230">
        <f>K484</f>
        <v>15</v>
      </c>
      <c r="N484" s="232" t="s">
        <v>52</v>
      </c>
      <c r="O484" s="230">
        <v>6.9</v>
      </c>
      <c r="P484" s="230" t="s">
        <v>55</v>
      </c>
      <c r="Q484" s="232" t="s">
        <v>53</v>
      </c>
      <c r="R484" s="232">
        <f>O484</f>
        <v>6.9</v>
      </c>
      <c r="S484" s="232" t="str">
        <f>P484</f>
        <v>NA</v>
      </c>
      <c r="T484" s="230">
        <v>0.03</v>
      </c>
      <c r="U484" s="230" t="s">
        <v>55</v>
      </c>
      <c r="V484" s="230" t="s">
        <v>420</v>
      </c>
      <c r="W484" s="230">
        <f>T484/0.029</f>
        <v>1.0344827586206895</v>
      </c>
      <c r="X484" s="230" t="s">
        <v>55</v>
      </c>
      <c r="Y484" s="232">
        <f>W484/R484</f>
        <v>0.14992503748125935</v>
      </c>
      <c r="Z484" s="232" t="s">
        <v>55</v>
      </c>
      <c r="AA484" s="232">
        <v>60</v>
      </c>
      <c r="AB484" s="232" t="s">
        <v>56</v>
      </c>
      <c r="AC484" s="232">
        <v>6</v>
      </c>
      <c r="AD484" s="232" t="s">
        <v>154</v>
      </c>
      <c r="AE484" s="230" t="s">
        <v>75</v>
      </c>
      <c r="AF484" s="232" t="s">
        <v>60</v>
      </c>
      <c r="AG484" s="232" t="s">
        <v>173</v>
      </c>
      <c r="AH484" s="232" t="s">
        <v>174</v>
      </c>
      <c r="AI484" s="230" t="s">
        <v>60</v>
      </c>
      <c r="AJ484" s="232" t="s">
        <v>175</v>
      </c>
      <c r="AK484" s="232" t="s">
        <v>174</v>
      </c>
      <c r="AL484" s="230">
        <v>180</v>
      </c>
      <c r="AN484" s="230">
        <v>38</v>
      </c>
      <c r="AO484" s="230">
        <v>141</v>
      </c>
      <c r="AP484" s="230" t="s">
        <v>488</v>
      </c>
      <c r="AQ484" s="3" t="s">
        <v>489</v>
      </c>
    </row>
    <row r="485" spans="1:43" x14ac:dyDescent="0.25">
      <c r="A485" s="230" t="s">
        <v>904</v>
      </c>
      <c r="B485" s="232" t="s">
        <v>42</v>
      </c>
      <c r="C485" s="232" t="s">
        <v>69</v>
      </c>
      <c r="D485" s="232" t="s">
        <v>178</v>
      </c>
      <c r="E485" s="230" t="s">
        <v>287</v>
      </c>
      <c r="F485" s="236" t="s">
        <v>404</v>
      </c>
      <c r="G485" s="230" t="s">
        <v>73</v>
      </c>
      <c r="H485" s="230" t="s">
        <v>487</v>
      </c>
      <c r="I485" s="230" t="s">
        <v>49</v>
      </c>
      <c r="J485" s="230" t="s">
        <v>212</v>
      </c>
      <c r="K485" s="230">
        <v>16</v>
      </c>
      <c r="L485" s="230">
        <f>K485</f>
        <v>16</v>
      </c>
      <c r="N485" s="232" t="s">
        <v>52</v>
      </c>
      <c r="O485" s="230">
        <v>8.1</v>
      </c>
      <c r="P485" s="230" t="s">
        <v>55</v>
      </c>
      <c r="Q485" s="232" t="s">
        <v>53</v>
      </c>
      <c r="R485" s="232">
        <f>O485</f>
        <v>8.1</v>
      </c>
      <c r="S485" s="232" t="str">
        <f>P485</f>
        <v>NA</v>
      </c>
      <c r="T485" s="230">
        <v>0.03</v>
      </c>
      <c r="U485" s="230" t="s">
        <v>55</v>
      </c>
      <c r="V485" s="230" t="s">
        <v>420</v>
      </c>
      <c r="W485" s="230">
        <f>T485/0.029</f>
        <v>1.0344827586206895</v>
      </c>
      <c r="X485" s="230" t="s">
        <v>55</v>
      </c>
      <c r="Y485" s="232">
        <f>W485/R485</f>
        <v>0.12771392081736907</v>
      </c>
      <c r="Z485" s="232" t="s">
        <v>55</v>
      </c>
      <c r="AA485" s="232">
        <v>60</v>
      </c>
      <c r="AB485" s="232" t="s">
        <v>56</v>
      </c>
      <c r="AC485" s="232">
        <v>6</v>
      </c>
      <c r="AD485" s="232" t="s">
        <v>154</v>
      </c>
      <c r="AE485" s="230" t="s">
        <v>75</v>
      </c>
      <c r="AF485" s="232" t="s">
        <v>60</v>
      </c>
      <c r="AG485" s="232" t="s">
        <v>173</v>
      </c>
      <c r="AH485" s="232" t="s">
        <v>174</v>
      </c>
      <c r="AI485" s="230" t="s">
        <v>60</v>
      </c>
      <c r="AJ485" s="232" t="s">
        <v>175</v>
      </c>
      <c r="AK485" s="232" t="s">
        <v>174</v>
      </c>
      <c r="AL485" s="230">
        <v>180</v>
      </c>
      <c r="AN485" s="230">
        <v>38</v>
      </c>
      <c r="AO485" s="230">
        <v>141</v>
      </c>
      <c r="AP485" s="230" t="s">
        <v>488</v>
      </c>
      <c r="AQ485" s="3" t="s">
        <v>489</v>
      </c>
    </row>
    <row r="486" spans="1:43" x14ac:dyDescent="0.25">
      <c r="A486" s="230" t="s">
        <v>904</v>
      </c>
      <c r="B486" s="232" t="s">
        <v>42</v>
      </c>
      <c r="C486" s="232" t="s">
        <v>69</v>
      </c>
      <c r="D486" s="232" t="s">
        <v>178</v>
      </c>
      <c r="E486" s="230" t="s">
        <v>287</v>
      </c>
      <c r="F486" s="236" t="s">
        <v>404</v>
      </c>
      <c r="G486" s="230" t="s">
        <v>73</v>
      </c>
      <c r="H486" s="230" t="s">
        <v>487</v>
      </c>
      <c r="I486" s="230" t="s">
        <v>49</v>
      </c>
      <c r="J486" s="230" t="s">
        <v>212</v>
      </c>
      <c r="K486" s="230">
        <v>15</v>
      </c>
      <c r="L486" s="230">
        <f>K486</f>
        <v>15</v>
      </c>
      <c r="N486" s="232" t="s">
        <v>52</v>
      </c>
      <c r="O486" s="230">
        <v>53.9</v>
      </c>
      <c r="P486" s="230" t="s">
        <v>55</v>
      </c>
      <c r="Q486" s="232" t="s">
        <v>53</v>
      </c>
      <c r="R486" s="232">
        <f>O486</f>
        <v>53.9</v>
      </c>
      <c r="S486" s="232" t="str">
        <f>P486</f>
        <v>NA</v>
      </c>
      <c r="T486" s="230">
        <v>0.04</v>
      </c>
      <c r="U486" s="230" t="s">
        <v>55</v>
      </c>
      <c r="V486" s="230" t="s">
        <v>420</v>
      </c>
      <c r="W486" s="230">
        <f>T486/0.029</f>
        <v>1.3793103448275861</v>
      </c>
      <c r="X486" s="230" t="s">
        <v>55</v>
      </c>
      <c r="Y486" s="232">
        <f>W486/R486</f>
        <v>2.5590173373424605E-2</v>
      </c>
      <c r="Z486" s="232" t="s">
        <v>55</v>
      </c>
      <c r="AA486" s="232">
        <v>60</v>
      </c>
      <c r="AB486" s="232" t="s">
        <v>56</v>
      </c>
      <c r="AC486" s="232">
        <v>6</v>
      </c>
      <c r="AD486" s="232" t="s">
        <v>154</v>
      </c>
      <c r="AE486" s="230" t="s">
        <v>75</v>
      </c>
      <c r="AF486" s="232" t="s">
        <v>60</v>
      </c>
      <c r="AG486" s="232" t="s">
        <v>173</v>
      </c>
      <c r="AH486" s="232" t="s">
        <v>174</v>
      </c>
      <c r="AI486" s="230" t="s">
        <v>60</v>
      </c>
      <c r="AJ486" s="232" t="s">
        <v>175</v>
      </c>
      <c r="AK486" s="232" t="s">
        <v>174</v>
      </c>
      <c r="AL486" s="230">
        <v>180</v>
      </c>
      <c r="AN486" s="230">
        <v>38</v>
      </c>
      <c r="AO486" s="230">
        <v>141</v>
      </c>
      <c r="AP486" s="230" t="s">
        <v>488</v>
      </c>
      <c r="AQ486" s="3" t="s">
        <v>489</v>
      </c>
    </row>
    <row r="487" spans="1:43" x14ac:dyDescent="0.25">
      <c r="A487" s="230" t="s">
        <v>904</v>
      </c>
      <c r="B487" s="232" t="s">
        <v>42</v>
      </c>
      <c r="C487" s="232" t="s">
        <v>69</v>
      </c>
      <c r="D487" s="232" t="s">
        <v>178</v>
      </c>
      <c r="E487" s="230" t="s">
        <v>287</v>
      </c>
      <c r="F487" s="236" t="s">
        <v>404</v>
      </c>
      <c r="G487" s="230" t="s">
        <v>73</v>
      </c>
      <c r="H487" s="230" t="s">
        <v>487</v>
      </c>
      <c r="I487" s="230" t="s">
        <v>49</v>
      </c>
      <c r="J487" s="230" t="s">
        <v>203</v>
      </c>
      <c r="K487" s="230">
        <v>25</v>
      </c>
      <c r="L487" s="230">
        <f>K487</f>
        <v>25</v>
      </c>
      <c r="N487" s="232" t="s">
        <v>52</v>
      </c>
      <c r="O487" s="230">
        <v>6.1</v>
      </c>
      <c r="P487" s="230" t="s">
        <v>55</v>
      </c>
      <c r="Q487" s="232" t="s">
        <v>53</v>
      </c>
      <c r="R487" s="232">
        <f>O487</f>
        <v>6.1</v>
      </c>
      <c r="S487" s="232" t="str">
        <f>P487</f>
        <v>NA</v>
      </c>
      <c r="T487" s="230">
        <v>0.05</v>
      </c>
      <c r="U487" s="230" t="s">
        <v>55</v>
      </c>
      <c r="V487" s="230" t="s">
        <v>420</v>
      </c>
      <c r="W487" s="230">
        <f>T487/0.029</f>
        <v>1.7241379310344829</v>
      </c>
      <c r="X487" s="230" t="s">
        <v>55</v>
      </c>
      <c r="Y487" s="232">
        <f>W487/R487</f>
        <v>0.28264556246466932</v>
      </c>
      <c r="Z487" s="232" t="s">
        <v>55</v>
      </c>
      <c r="AA487" s="232">
        <v>60</v>
      </c>
      <c r="AB487" s="232" t="s">
        <v>56</v>
      </c>
      <c r="AC487" s="232">
        <v>6</v>
      </c>
      <c r="AD487" s="232" t="s">
        <v>154</v>
      </c>
      <c r="AE487" s="230" t="s">
        <v>75</v>
      </c>
      <c r="AF487" s="232" t="s">
        <v>60</v>
      </c>
      <c r="AG487" s="232" t="s">
        <v>173</v>
      </c>
      <c r="AH487" s="232" t="s">
        <v>174</v>
      </c>
      <c r="AI487" s="230" t="s">
        <v>60</v>
      </c>
      <c r="AJ487" s="232" t="s">
        <v>175</v>
      </c>
      <c r="AK487" s="232" t="s">
        <v>174</v>
      </c>
      <c r="AL487" s="230">
        <v>180</v>
      </c>
      <c r="AN487" s="230">
        <v>38</v>
      </c>
      <c r="AO487" s="230">
        <v>141</v>
      </c>
      <c r="AP487" s="230" t="s">
        <v>488</v>
      </c>
      <c r="AQ487" s="3" t="s">
        <v>489</v>
      </c>
    </row>
    <row r="488" spans="1:43" x14ac:dyDescent="0.25">
      <c r="A488" s="230" t="s">
        <v>904</v>
      </c>
      <c r="B488" s="232" t="s">
        <v>42</v>
      </c>
      <c r="C488" s="232" t="s">
        <v>69</v>
      </c>
      <c r="D488" s="232" t="s">
        <v>178</v>
      </c>
      <c r="E488" s="230" t="s">
        <v>287</v>
      </c>
      <c r="F488" s="236" t="s">
        <v>404</v>
      </c>
      <c r="G488" s="230" t="s">
        <v>73</v>
      </c>
      <c r="H488" s="230" t="s">
        <v>487</v>
      </c>
      <c r="I488" s="230" t="s">
        <v>49</v>
      </c>
      <c r="J488" s="230" t="s">
        <v>203</v>
      </c>
      <c r="K488" s="230">
        <v>21</v>
      </c>
      <c r="L488" s="230">
        <f>K488</f>
        <v>21</v>
      </c>
      <c r="N488" s="232" t="s">
        <v>52</v>
      </c>
      <c r="O488" s="230">
        <v>9.6</v>
      </c>
      <c r="P488" s="230" t="s">
        <v>55</v>
      </c>
      <c r="Q488" s="232" t="s">
        <v>53</v>
      </c>
      <c r="R488" s="232">
        <f>O488</f>
        <v>9.6</v>
      </c>
      <c r="S488" s="232" t="str">
        <f>P488</f>
        <v>NA</v>
      </c>
      <c r="T488" s="230">
        <v>7.0000000000000007E-2</v>
      </c>
      <c r="U488" s="230" t="s">
        <v>55</v>
      </c>
      <c r="V488" s="230" t="s">
        <v>420</v>
      </c>
      <c r="W488" s="230">
        <f>T488/0.029</f>
        <v>2.4137931034482758</v>
      </c>
      <c r="X488" s="230" t="s">
        <v>55</v>
      </c>
      <c r="Y488" s="232">
        <f>W488/R488</f>
        <v>0.25143678160919541</v>
      </c>
      <c r="Z488" s="232" t="s">
        <v>55</v>
      </c>
      <c r="AA488" s="232">
        <v>60</v>
      </c>
      <c r="AB488" s="232" t="s">
        <v>56</v>
      </c>
      <c r="AC488" s="232">
        <v>6</v>
      </c>
      <c r="AD488" s="232" t="s">
        <v>154</v>
      </c>
      <c r="AE488" s="230" t="s">
        <v>75</v>
      </c>
      <c r="AF488" s="232" t="s">
        <v>60</v>
      </c>
      <c r="AG488" s="232" t="s">
        <v>173</v>
      </c>
      <c r="AH488" s="232" t="s">
        <v>174</v>
      </c>
      <c r="AI488" s="230" t="s">
        <v>60</v>
      </c>
      <c r="AJ488" s="232" t="s">
        <v>175</v>
      </c>
      <c r="AK488" s="232" t="s">
        <v>174</v>
      </c>
      <c r="AL488" s="230">
        <v>180</v>
      </c>
      <c r="AN488" s="230">
        <v>38</v>
      </c>
      <c r="AO488" s="230">
        <v>141</v>
      </c>
      <c r="AP488" s="230" t="s">
        <v>488</v>
      </c>
      <c r="AQ488" s="3" t="s">
        <v>489</v>
      </c>
    </row>
    <row r="489" spans="1:43" x14ac:dyDescent="0.25">
      <c r="A489" s="230" t="s">
        <v>904</v>
      </c>
      <c r="B489" s="232" t="s">
        <v>42</v>
      </c>
      <c r="C489" s="232" t="s">
        <v>69</v>
      </c>
      <c r="D489" s="232" t="s">
        <v>178</v>
      </c>
      <c r="E489" s="230" t="s">
        <v>287</v>
      </c>
      <c r="F489" s="236" t="s">
        <v>404</v>
      </c>
      <c r="G489" s="230" t="s">
        <v>73</v>
      </c>
      <c r="H489" s="230" t="s">
        <v>410</v>
      </c>
      <c r="I489" s="230" t="s">
        <v>49</v>
      </c>
      <c r="J489" s="230" t="s">
        <v>207</v>
      </c>
      <c r="K489" s="230">
        <v>16</v>
      </c>
      <c r="L489" s="230">
        <f>K489</f>
        <v>16</v>
      </c>
      <c r="N489" s="232" t="s">
        <v>52</v>
      </c>
      <c r="O489" s="230">
        <v>13.8</v>
      </c>
      <c r="P489" s="230" t="s">
        <v>55</v>
      </c>
      <c r="Q489" s="232" t="s">
        <v>53</v>
      </c>
      <c r="R489" s="232">
        <f>O489</f>
        <v>13.8</v>
      </c>
      <c r="S489" s="232" t="str">
        <f>P489</f>
        <v>NA</v>
      </c>
      <c r="T489" s="230">
        <v>0.02</v>
      </c>
      <c r="U489" s="230" t="s">
        <v>55</v>
      </c>
      <c r="V489" s="230" t="s">
        <v>420</v>
      </c>
      <c r="W489" s="230">
        <f>T489/0.0079</f>
        <v>2.5316455696202529</v>
      </c>
      <c r="X489" s="230" t="s">
        <v>55</v>
      </c>
      <c r="Y489" s="232">
        <f>W489/R489</f>
        <v>0.18345257750871397</v>
      </c>
      <c r="Z489" s="232" t="s">
        <v>55</v>
      </c>
      <c r="AA489" s="232">
        <v>60</v>
      </c>
      <c r="AB489" s="232" t="s">
        <v>56</v>
      </c>
      <c r="AC489" s="232">
        <v>6</v>
      </c>
      <c r="AD489" s="232" t="s">
        <v>154</v>
      </c>
      <c r="AE489" s="230" t="s">
        <v>75</v>
      </c>
      <c r="AF489" s="232" t="s">
        <v>60</v>
      </c>
      <c r="AG489" s="232" t="s">
        <v>173</v>
      </c>
      <c r="AH489" s="232" t="s">
        <v>174</v>
      </c>
      <c r="AI489" s="230" t="s">
        <v>60</v>
      </c>
      <c r="AJ489" s="232" t="s">
        <v>175</v>
      </c>
      <c r="AK489" s="232" t="s">
        <v>174</v>
      </c>
      <c r="AL489" s="230">
        <v>180</v>
      </c>
      <c r="AN489" s="230">
        <v>38</v>
      </c>
      <c r="AO489" s="230">
        <v>141</v>
      </c>
      <c r="AP489" s="230" t="s">
        <v>488</v>
      </c>
      <c r="AQ489" s="3" t="s">
        <v>489</v>
      </c>
    </row>
    <row r="490" spans="1:43" x14ac:dyDescent="0.25">
      <c r="A490" s="230" t="s">
        <v>904</v>
      </c>
      <c r="B490" s="232" t="s">
        <v>42</v>
      </c>
      <c r="C490" s="232" t="s">
        <v>69</v>
      </c>
      <c r="D490" s="232" t="s">
        <v>178</v>
      </c>
      <c r="E490" s="230" t="s">
        <v>287</v>
      </c>
      <c r="F490" s="236" t="s">
        <v>404</v>
      </c>
      <c r="G490" s="230" t="s">
        <v>73</v>
      </c>
      <c r="H490" s="230" t="s">
        <v>487</v>
      </c>
      <c r="I490" s="230" t="s">
        <v>49</v>
      </c>
      <c r="J490" s="230" t="s">
        <v>207</v>
      </c>
      <c r="K490" s="230">
        <v>16</v>
      </c>
      <c r="L490" s="230">
        <f>K490</f>
        <v>16</v>
      </c>
      <c r="N490" s="232" t="s">
        <v>52</v>
      </c>
      <c r="O490" s="230">
        <v>19.3</v>
      </c>
      <c r="P490" s="230" t="s">
        <v>55</v>
      </c>
      <c r="Q490" s="232" t="s">
        <v>53</v>
      </c>
      <c r="R490" s="232">
        <f>O490</f>
        <v>19.3</v>
      </c>
      <c r="S490" s="232" t="str">
        <f>P490</f>
        <v>NA</v>
      </c>
      <c r="T490" s="230">
        <v>0.08</v>
      </c>
      <c r="U490" s="230" t="s">
        <v>55</v>
      </c>
      <c r="V490" s="230" t="s">
        <v>420</v>
      </c>
      <c r="W490" s="230">
        <f>T490/0.029</f>
        <v>2.7586206896551722</v>
      </c>
      <c r="X490" s="230" t="s">
        <v>55</v>
      </c>
      <c r="Y490" s="232">
        <f>W490/R490</f>
        <v>0.1429337144899053</v>
      </c>
      <c r="Z490" s="232" t="s">
        <v>55</v>
      </c>
      <c r="AA490" s="232">
        <v>60</v>
      </c>
      <c r="AB490" s="232" t="s">
        <v>56</v>
      </c>
      <c r="AC490" s="232">
        <v>6</v>
      </c>
      <c r="AD490" s="232" t="s">
        <v>154</v>
      </c>
      <c r="AE490" s="230" t="s">
        <v>75</v>
      </c>
      <c r="AF490" s="232" t="s">
        <v>60</v>
      </c>
      <c r="AG490" s="232" t="s">
        <v>173</v>
      </c>
      <c r="AH490" s="232" t="s">
        <v>174</v>
      </c>
      <c r="AI490" s="230" t="s">
        <v>60</v>
      </c>
      <c r="AJ490" s="232" t="s">
        <v>175</v>
      </c>
      <c r="AK490" s="232" t="s">
        <v>174</v>
      </c>
      <c r="AL490" s="230">
        <v>180</v>
      </c>
      <c r="AN490" s="230">
        <v>38</v>
      </c>
      <c r="AO490" s="230">
        <v>141</v>
      </c>
      <c r="AP490" s="230" t="s">
        <v>488</v>
      </c>
      <c r="AQ490" s="3" t="s">
        <v>489</v>
      </c>
    </row>
    <row r="491" spans="1:43" x14ac:dyDescent="0.25">
      <c r="A491" s="230" t="s">
        <v>904</v>
      </c>
      <c r="B491" s="232" t="s">
        <v>42</v>
      </c>
      <c r="C491" s="232" t="s">
        <v>69</v>
      </c>
      <c r="D491" s="232" t="s">
        <v>178</v>
      </c>
      <c r="E491" s="230" t="s">
        <v>287</v>
      </c>
      <c r="F491" s="236" t="s">
        <v>404</v>
      </c>
      <c r="G491" s="230" t="s">
        <v>73</v>
      </c>
      <c r="H491" s="230" t="s">
        <v>410</v>
      </c>
      <c r="I491" s="230" t="s">
        <v>49</v>
      </c>
      <c r="J491" s="230" t="s">
        <v>212</v>
      </c>
      <c r="K491" s="230">
        <v>16</v>
      </c>
      <c r="L491" s="230">
        <f>K491</f>
        <v>16</v>
      </c>
      <c r="N491" s="232" t="s">
        <v>52</v>
      </c>
      <c r="O491" s="230">
        <v>3.7</v>
      </c>
      <c r="P491" s="230" t="s">
        <v>55</v>
      </c>
      <c r="Q491" s="232" t="s">
        <v>53</v>
      </c>
      <c r="R491" s="232">
        <f>O491</f>
        <v>3.7</v>
      </c>
      <c r="S491" s="232" t="str">
        <f>P491</f>
        <v>NA</v>
      </c>
      <c r="T491" s="230">
        <v>0.03</v>
      </c>
      <c r="U491" s="230" t="s">
        <v>55</v>
      </c>
      <c r="V491" s="230" t="s">
        <v>420</v>
      </c>
      <c r="W491" s="230">
        <f>T491/0.0079</f>
        <v>3.7974683544303791</v>
      </c>
      <c r="X491" s="230" t="s">
        <v>55</v>
      </c>
      <c r="Y491" s="232">
        <f>W491/R491</f>
        <v>1.0263427984946971</v>
      </c>
      <c r="Z491" s="232" t="s">
        <v>55</v>
      </c>
      <c r="AA491" s="232">
        <v>60</v>
      </c>
      <c r="AB491" s="232" t="s">
        <v>56</v>
      </c>
      <c r="AC491" s="232">
        <v>6</v>
      </c>
      <c r="AD491" s="232" t="s">
        <v>154</v>
      </c>
      <c r="AE491" s="230" t="s">
        <v>75</v>
      </c>
      <c r="AF491" s="232" t="s">
        <v>60</v>
      </c>
      <c r="AG491" s="232" t="s">
        <v>173</v>
      </c>
      <c r="AH491" s="232" t="s">
        <v>174</v>
      </c>
      <c r="AI491" s="230" t="s">
        <v>60</v>
      </c>
      <c r="AJ491" s="232" t="s">
        <v>175</v>
      </c>
      <c r="AK491" s="232" t="s">
        <v>174</v>
      </c>
      <c r="AL491" s="230">
        <v>180</v>
      </c>
      <c r="AN491" s="230">
        <v>38</v>
      </c>
      <c r="AO491" s="230">
        <v>141</v>
      </c>
      <c r="AP491" s="230" t="s">
        <v>488</v>
      </c>
      <c r="AQ491" s="3" t="s">
        <v>489</v>
      </c>
    </row>
    <row r="492" spans="1:43" x14ac:dyDescent="0.25">
      <c r="A492" s="230" t="s">
        <v>904</v>
      </c>
      <c r="B492" s="232" t="s">
        <v>42</v>
      </c>
      <c r="C492" s="232" t="s">
        <v>69</v>
      </c>
      <c r="D492" s="232" t="s">
        <v>178</v>
      </c>
      <c r="E492" s="230" t="s">
        <v>287</v>
      </c>
      <c r="F492" s="236" t="s">
        <v>404</v>
      </c>
      <c r="G492" s="230" t="s">
        <v>73</v>
      </c>
      <c r="H492" s="230" t="s">
        <v>410</v>
      </c>
      <c r="I492" s="230" t="s">
        <v>49</v>
      </c>
      <c r="J492" s="230" t="s">
        <v>207</v>
      </c>
      <c r="K492" s="230">
        <v>15</v>
      </c>
      <c r="L492" s="230">
        <f>K492</f>
        <v>15</v>
      </c>
      <c r="N492" s="232" t="s">
        <v>52</v>
      </c>
      <c r="O492" s="230">
        <v>5.6</v>
      </c>
      <c r="P492" s="230" t="s">
        <v>55</v>
      </c>
      <c r="Q492" s="232" t="s">
        <v>53</v>
      </c>
      <c r="R492" s="232">
        <f>O492</f>
        <v>5.6</v>
      </c>
      <c r="S492" s="232" t="str">
        <f>P492</f>
        <v>NA</v>
      </c>
      <c r="T492" s="230">
        <v>0.03</v>
      </c>
      <c r="U492" s="230" t="s">
        <v>55</v>
      </c>
      <c r="V492" s="230" t="s">
        <v>420</v>
      </c>
      <c r="W492" s="230">
        <f>T492/0.0079</f>
        <v>3.7974683544303791</v>
      </c>
      <c r="X492" s="230" t="s">
        <v>55</v>
      </c>
      <c r="Y492" s="232">
        <f>W492/R492</f>
        <v>0.67811934900542492</v>
      </c>
      <c r="Z492" s="232" t="s">
        <v>55</v>
      </c>
      <c r="AA492" s="232">
        <v>60</v>
      </c>
      <c r="AB492" s="232" t="s">
        <v>56</v>
      </c>
      <c r="AC492" s="232">
        <v>6</v>
      </c>
      <c r="AD492" s="232" t="s">
        <v>154</v>
      </c>
      <c r="AE492" s="230" t="s">
        <v>75</v>
      </c>
      <c r="AF492" s="232" t="s">
        <v>60</v>
      </c>
      <c r="AG492" s="232" t="s">
        <v>173</v>
      </c>
      <c r="AH492" s="232" t="s">
        <v>174</v>
      </c>
      <c r="AI492" s="230" t="s">
        <v>60</v>
      </c>
      <c r="AJ492" s="232" t="s">
        <v>175</v>
      </c>
      <c r="AK492" s="232" t="s">
        <v>174</v>
      </c>
      <c r="AL492" s="230">
        <v>180</v>
      </c>
      <c r="AN492" s="230">
        <v>38</v>
      </c>
      <c r="AO492" s="230">
        <v>141</v>
      </c>
      <c r="AP492" s="230" t="s">
        <v>488</v>
      </c>
      <c r="AQ492" s="3" t="s">
        <v>489</v>
      </c>
    </row>
    <row r="493" spans="1:43" x14ac:dyDescent="0.25">
      <c r="A493" s="230" t="s">
        <v>904</v>
      </c>
      <c r="B493" s="232" t="s">
        <v>42</v>
      </c>
      <c r="C493" s="232" t="s">
        <v>69</v>
      </c>
      <c r="D493" s="232" t="s">
        <v>178</v>
      </c>
      <c r="E493" s="230" t="s">
        <v>287</v>
      </c>
      <c r="F493" s="236" t="s">
        <v>404</v>
      </c>
      <c r="G493" s="230" t="s">
        <v>73</v>
      </c>
      <c r="H493" s="230" t="s">
        <v>410</v>
      </c>
      <c r="I493" s="230" t="s">
        <v>49</v>
      </c>
      <c r="J493" s="230" t="s">
        <v>212</v>
      </c>
      <c r="K493" s="230">
        <v>15</v>
      </c>
      <c r="L493" s="230">
        <f>K493</f>
        <v>15</v>
      </c>
      <c r="N493" s="232" t="s">
        <v>52</v>
      </c>
      <c r="O493" s="230">
        <v>53.9</v>
      </c>
      <c r="P493" s="230" t="s">
        <v>55</v>
      </c>
      <c r="Q493" s="232" t="s">
        <v>53</v>
      </c>
      <c r="R493" s="232">
        <f>O493</f>
        <v>53.9</v>
      </c>
      <c r="S493" s="232" t="str">
        <f>P493</f>
        <v>NA</v>
      </c>
      <c r="T493" s="230">
        <v>0.03</v>
      </c>
      <c r="U493" s="230" t="s">
        <v>55</v>
      </c>
      <c r="V493" s="230" t="s">
        <v>420</v>
      </c>
      <c r="W493" s="230">
        <f>T493/0.0079</f>
        <v>3.7974683544303791</v>
      </c>
      <c r="X493" s="230" t="s">
        <v>55</v>
      </c>
      <c r="Y493" s="232">
        <f>W493/R493</f>
        <v>7.0453958338225958E-2</v>
      </c>
      <c r="Z493" s="232" t="s">
        <v>55</v>
      </c>
      <c r="AA493" s="232">
        <v>60</v>
      </c>
      <c r="AB493" s="232" t="s">
        <v>56</v>
      </c>
      <c r="AC493" s="232">
        <v>6</v>
      </c>
      <c r="AD493" s="232" t="s">
        <v>154</v>
      </c>
      <c r="AE493" s="230" t="s">
        <v>75</v>
      </c>
      <c r="AF493" s="232" t="s">
        <v>60</v>
      </c>
      <c r="AG493" s="232" t="s">
        <v>173</v>
      </c>
      <c r="AH493" s="232" t="s">
        <v>174</v>
      </c>
      <c r="AI493" s="230" t="s">
        <v>60</v>
      </c>
      <c r="AJ493" s="232" t="s">
        <v>175</v>
      </c>
      <c r="AK493" s="232" t="s">
        <v>174</v>
      </c>
      <c r="AL493" s="230">
        <v>180</v>
      </c>
      <c r="AN493" s="230">
        <v>38</v>
      </c>
      <c r="AO493" s="230">
        <v>141</v>
      </c>
      <c r="AP493" s="230" t="s">
        <v>488</v>
      </c>
      <c r="AQ493" s="3" t="s">
        <v>489</v>
      </c>
    </row>
    <row r="494" spans="1:43" x14ac:dyDescent="0.25">
      <c r="A494" s="230" t="s">
        <v>904</v>
      </c>
      <c r="B494" s="232" t="s">
        <v>42</v>
      </c>
      <c r="C494" s="232" t="s">
        <v>69</v>
      </c>
      <c r="D494" s="232" t="s">
        <v>178</v>
      </c>
      <c r="E494" s="230" t="s">
        <v>287</v>
      </c>
      <c r="F494" s="236" t="s">
        <v>404</v>
      </c>
      <c r="G494" s="230" t="s">
        <v>73</v>
      </c>
      <c r="H494" s="230" t="s">
        <v>487</v>
      </c>
      <c r="I494" s="230" t="s">
        <v>49</v>
      </c>
      <c r="J494" s="230" t="s">
        <v>212</v>
      </c>
      <c r="K494" s="230">
        <v>19</v>
      </c>
      <c r="L494" s="230">
        <f>K494</f>
        <v>19</v>
      </c>
      <c r="N494" s="232" t="s">
        <v>52</v>
      </c>
      <c r="O494" s="230">
        <v>18.2</v>
      </c>
      <c r="P494" s="230" t="s">
        <v>55</v>
      </c>
      <c r="Q494" s="232" t="s">
        <v>53</v>
      </c>
      <c r="R494" s="232">
        <f>O494</f>
        <v>18.2</v>
      </c>
      <c r="S494" s="232" t="str">
        <f>P494</f>
        <v>NA</v>
      </c>
      <c r="T494" s="230">
        <v>0.24</v>
      </c>
      <c r="U494" s="230" t="s">
        <v>55</v>
      </c>
      <c r="V494" s="230" t="s">
        <v>420</v>
      </c>
      <c r="W494" s="230">
        <f>T494/0.029</f>
        <v>8.275862068965516</v>
      </c>
      <c r="X494" s="230" t="s">
        <v>55</v>
      </c>
      <c r="Y494" s="232">
        <f>W494/R494</f>
        <v>0.45471769609700641</v>
      </c>
      <c r="Z494" s="232" t="s">
        <v>55</v>
      </c>
      <c r="AA494" s="232">
        <v>60</v>
      </c>
      <c r="AB494" s="232" t="s">
        <v>56</v>
      </c>
      <c r="AC494" s="232">
        <v>6</v>
      </c>
      <c r="AD494" s="232" t="s">
        <v>154</v>
      </c>
      <c r="AE494" s="230" t="s">
        <v>75</v>
      </c>
      <c r="AF494" s="232" t="s">
        <v>60</v>
      </c>
      <c r="AG494" s="232" t="s">
        <v>173</v>
      </c>
      <c r="AH494" s="232" t="s">
        <v>174</v>
      </c>
      <c r="AI494" s="230" t="s">
        <v>60</v>
      </c>
      <c r="AJ494" s="232" t="s">
        <v>175</v>
      </c>
      <c r="AK494" s="232" t="s">
        <v>174</v>
      </c>
      <c r="AL494" s="230">
        <v>180</v>
      </c>
      <c r="AN494" s="230">
        <v>38</v>
      </c>
      <c r="AO494" s="230">
        <v>141</v>
      </c>
      <c r="AP494" s="230" t="s">
        <v>488</v>
      </c>
      <c r="AQ494" s="3" t="s">
        <v>489</v>
      </c>
    </row>
    <row r="495" spans="1:43" x14ac:dyDescent="0.25">
      <c r="A495" s="230" t="s">
        <v>904</v>
      </c>
      <c r="B495" s="230" t="s">
        <v>42</v>
      </c>
      <c r="C495" s="230" t="s">
        <v>69</v>
      </c>
      <c r="D495" s="232" t="s">
        <v>178</v>
      </c>
      <c r="E495" s="230" t="s">
        <v>204</v>
      </c>
      <c r="F495" s="236" t="s">
        <v>205</v>
      </c>
      <c r="G495" s="230" t="s">
        <v>73</v>
      </c>
      <c r="H495" s="230" t="s">
        <v>206</v>
      </c>
      <c r="I495" s="230" t="s">
        <v>49</v>
      </c>
      <c r="J495" s="230" t="s">
        <v>207</v>
      </c>
      <c r="K495" s="230">
        <v>10</v>
      </c>
      <c r="L495" s="230">
        <f>K495</f>
        <v>10</v>
      </c>
      <c r="N495" s="232" t="s">
        <v>52</v>
      </c>
      <c r="O495" s="230">
        <v>149</v>
      </c>
      <c r="P495" s="230" t="s">
        <v>55</v>
      </c>
      <c r="Q495" s="232" t="s">
        <v>53</v>
      </c>
      <c r="R495" s="232">
        <f>O495</f>
        <v>149</v>
      </c>
      <c r="S495" s="232" t="str">
        <f>P495</f>
        <v>NA</v>
      </c>
      <c r="T495" s="230">
        <v>255</v>
      </c>
      <c r="U495" s="230" t="s">
        <v>55</v>
      </c>
      <c r="V495" s="230" t="s">
        <v>54</v>
      </c>
      <c r="W495" s="232">
        <f>T495</f>
        <v>255</v>
      </c>
      <c r="X495" s="232" t="str">
        <f>U495</f>
        <v>NA</v>
      </c>
      <c r="Y495" s="232">
        <f>W495/R495</f>
        <v>1.7114093959731544</v>
      </c>
      <c r="Z495" s="232" t="s">
        <v>55</v>
      </c>
      <c r="AA495" s="232">
        <v>30</v>
      </c>
      <c r="AB495" s="232" t="s">
        <v>56</v>
      </c>
      <c r="AC495" s="232">
        <v>6</v>
      </c>
      <c r="AD495" s="232" t="s">
        <v>154</v>
      </c>
      <c r="AE495" s="230" t="s">
        <v>75</v>
      </c>
      <c r="AF495" s="230" t="s">
        <v>60</v>
      </c>
      <c r="AG495" s="232" t="s">
        <v>173</v>
      </c>
      <c r="AH495" s="232" t="s">
        <v>174</v>
      </c>
      <c r="AI495" s="230" t="s">
        <v>58</v>
      </c>
      <c r="AJ495" s="230" t="s">
        <v>77</v>
      </c>
      <c r="AK495" s="230" t="s">
        <v>209</v>
      </c>
      <c r="AL495" s="230">
        <v>180</v>
      </c>
      <c r="AN495" s="230">
        <v>34</v>
      </c>
      <c r="AO495" s="230">
        <v>134</v>
      </c>
      <c r="AP495" s="241" t="s">
        <v>490</v>
      </c>
      <c r="AQ495" s="3" t="s">
        <v>491</v>
      </c>
    </row>
    <row r="496" spans="1:43" x14ac:dyDescent="0.25">
      <c r="A496" s="230" t="s">
        <v>904</v>
      </c>
      <c r="B496" s="232" t="s">
        <v>42</v>
      </c>
      <c r="C496" s="232" t="s">
        <v>157</v>
      </c>
      <c r="D496" s="232" t="s">
        <v>158</v>
      </c>
      <c r="E496" s="232" t="s">
        <v>492</v>
      </c>
      <c r="F496" s="233" t="s">
        <v>493</v>
      </c>
      <c r="G496" s="232" t="s">
        <v>97</v>
      </c>
      <c r="H496" s="232" t="s">
        <v>181</v>
      </c>
      <c r="I496" s="232" t="s">
        <v>182</v>
      </c>
      <c r="J496" s="232" t="s">
        <v>182</v>
      </c>
      <c r="K496" s="232">
        <v>23</v>
      </c>
      <c r="L496" s="232">
        <f>K496</f>
        <v>23</v>
      </c>
      <c r="M496" s="232"/>
      <c r="N496" s="232" t="s">
        <v>52</v>
      </c>
      <c r="O496" s="232">
        <v>9.4</v>
      </c>
      <c r="P496" s="232">
        <v>27.93</v>
      </c>
      <c r="Q496" s="232" t="s">
        <v>53</v>
      </c>
      <c r="R496" s="232">
        <f>O496</f>
        <v>9.4</v>
      </c>
      <c r="S496" s="232">
        <v>27.93</v>
      </c>
      <c r="T496" s="232">
        <v>25.9</v>
      </c>
      <c r="U496" s="232">
        <v>49.49</v>
      </c>
      <c r="V496" s="230" t="s">
        <v>54</v>
      </c>
      <c r="W496" s="232">
        <f>T496</f>
        <v>25.9</v>
      </c>
      <c r="X496" s="232">
        <v>49.49</v>
      </c>
      <c r="Y496" s="232">
        <f>W496/R496</f>
        <v>2.7553191489361701</v>
      </c>
      <c r="Z496" s="232" t="s">
        <v>55</v>
      </c>
      <c r="AA496" s="232">
        <v>50</v>
      </c>
      <c r="AB496" s="232" t="s">
        <v>56</v>
      </c>
      <c r="AC496" s="232">
        <v>6</v>
      </c>
      <c r="AD496" s="232" t="s">
        <v>154</v>
      </c>
      <c r="AE496" s="232" t="s">
        <v>75</v>
      </c>
      <c r="AF496" s="230" t="s">
        <v>60</v>
      </c>
      <c r="AG496" s="232" t="s">
        <v>173</v>
      </c>
      <c r="AH496" s="232" t="s">
        <v>174</v>
      </c>
      <c r="AI496" s="232" t="s">
        <v>60</v>
      </c>
      <c r="AJ496" s="232" t="s">
        <v>494</v>
      </c>
      <c r="AK496" s="232" t="s">
        <v>174</v>
      </c>
      <c r="AL496" s="232">
        <v>90</v>
      </c>
      <c r="AM496" s="232"/>
      <c r="AN496" s="232">
        <v>26</v>
      </c>
      <c r="AO496" s="232">
        <v>127</v>
      </c>
      <c r="AP496" s="234" t="s">
        <v>495</v>
      </c>
      <c r="AQ496" s="3" t="s">
        <v>496</v>
      </c>
    </row>
    <row r="497" spans="1:43" x14ac:dyDescent="0.25">
      <c r="A497" s="230" t="s">
        <v>904</v>
      </c>
      <c r="B497" s="232" t="s">
        <v>42</v>
      </c>
      <c r="C497" s="232" t="s">
        <v>157</v>
      </c>
      <c r="D497" s="232" t="s">
        <v>158</v>
      </c>
      <c r="E497" s="232" t="s">
        <v>492</v>
      </c>
      <c r="F497" s="233" t="s">
        <v>493</v>
      </c>
      <c r="G497" s="232" t="s">
        <v>97</v>
      </c>
      <c r="H497" s="232" t="s">
        <v>181</v>
      </c>
      <c r="I497" s="232" t="s">
        <v>182</v>
      </c>
      <c r="J497" s="232" t="s">
        <v>182</v>
      </c>
      <c r="K497" s="232">
        <v>23</v>
      </c>
      <c r="L497" s="232">
        <f>K497</f>
        <v>23</v>
      </c>
      <c r="M497" s="232"/>
      <c r="N497" s="232" t="s">
        <v>52</v>
      </c>
      <c r="O497" s="232">
        <v>18.5</v>
      </c>
      <c r="P497" s="232">
        <v>30.085999999999999</v>
      </c>
      <c r="Q497" s="232" t="s">
        <v>53</v>
      </c>
      <c r="R497" s="232">
        <f>O497</f>
        <v>18.5</v>
      </c>
      <c r="S497" s="232">
        <v>30.085999999999999</v>
      </c>
      <c r="T497" s="232">
        <v>34.700000000000003</v>
      </c>
      <c r="U497" s="232">
        <v>44.001999999999995</v>
      </c>
      <c r="V497" s="230" t="s">
        <v>54</v>
      </c>
      <c r="W497" s="232">
        <f>T497</f>
        <v>34.700000000000003</v>
      </c>
      <c r="X497" s="232">
        <v>44.001999999999995</v>
      </c>
      <c r="Y497" s="232">
        <f>W497/R497</f>
        <v>1.8756756756756758</v>
      </c>
      <c r="Z497" s="232" t="s">
        <v>55</v>
      </c>
      <c r="AA497" s="232">
        <v>50</v>
      </c>
      <c r="AB497" s="232" t="s">
        <v>56</v>
      </c>
      <c r="AC497" s="232">
        <v>6</v>
      </c>
      <c r="AD497" s="232" t="s">
        <v>154</v>
      </c>
      <c r="AE497" s="232" t="s">
        <v>75</v>
      </c>
      <c r="AF497" s="230" t="s">
        <v>60</v>
      </c>
      <c r="AG497" s="232" t="s">
        <v>173</v>
      </c>
      <c r="AH497" s="232" t="s">
        <v>174</v>
      </c>
      <c r="AI497" s="232" t="s">
        <v>60</v>
      </c>
      <c r="AJ497" s="232" t="s">
        <v>494</v>
      </c>
      <c r="AK497" s="232" t="s">
        <v>174</v>
      </c>
      <c r="AL497" s="232">
        <v>90</v>
      </c>
      <c r="AM497" s="232"/>
      <c r="AN497" s="232">
        <v>26</v>
      </c>
      <c r="AO497" s="232">
        <v>127</v>
      </c>
      <c r="AP497" s="234" t="s">
        <v>495</v>
      </c>
      <c r="AQ497" s="3" t="s">
        <v>496</v>
      </c>
    </row>
    <row r="498" spans="1:43" x14ac:dyDescent="0.25">
      <c r="A498" s="230" t="s">
        <v>904</v>
      </c>
      <c r="B498" s="232" t="s">
        <v>42</v>
      </c>
      <c r="C498" s="232" t="s">
        <v>157</v>
      </c>
      <c r="D498" s="232" t="s">
        <v>158</v>
      </c>
      <c r="E498" s="232" t="s">
        <v>492</v>
      </c>
      <c r="F498" s="233" t="s">
        <v>493</v>
      </c>
      <c r="G498" s="232" t="s">
        <v>97</v>
      </c>
      <c r="H498" s="232" t="s">
        <v>181</v>
      </c>
      <c r="I498" s="232" t="s">
        <v>182</v>
      </c>
      <c r="J498" s="232" t="s">
        <v>182</v>
      </c>
      <c r="K498" s="232">
        <v>23</v>
      </c>
      <c r="L498" s="232">
        <f>K498</f>
        <v>23</v>
      </c>
      <c r="M498" s="232"/>
      <c r="N498" s="232" t="s">
        <v>52</v>
      </c>
      <c r="O498" s="232">
        <v>12.7</v>
      </c>
      <c r="P498" s="232">
        <v>22.441999999999997</v>
      </c>
      <c r="Q498" s="232" t="s">
        <v>53</v>
      </c>
      <c r="R498" s="232">
        <f>O498</f>
        <v>12.7</v>
      </c>
      <c r="S498" s="232">
        <v>22.441999999999997</v>
      </c>
      <c r="T498" s="232">
        <v>34.9</v>
      </c>
      <c r="U498" s="232">
        <v>47.333999999999996</v>
      </c>
      <c r="V498" s="230" t="s">
        <v>54</v>
      </c>
      <c r="W498" s="232">
        <f>T498</f>
        <v>34.9</v>
      </c>
      <c r="X498" s="232">
        <v>47.333999999999996</v>
      </c>
      <c r="Y498" s="232">
        <f>W498/R498</f>
        <v>2.7480314960629921</v>
      </c>
      <c r="Z498" s="232" t="s">
        <v>55</v>
      </c>
      <c r="AA498" s="232">
        <v>50</v>
      </c>
      <c r="AB498" s="232" t="s">
        <v>56</v>
      </c>
      <c r="AC498" s="232">
        <v>6</v>
      </c>
      <c r="AD498" s="232" t="s">
        <v>154</v>
      </c>
      <c r="AE498" s="232" t="s">
        <v>75</v>
      </c>
      <c r="AF498" s="230" t="s">
        <v>60</v>
      </c>
      <c r="AG498" s="232" t="s">
        <v>173</v>
      </c>
      <c r="AH498" s="232" t="s">
        <v>174</v>
      </c>
      <c r="AI498" s="232" t="s">
        <v>60</v>
      </c>
      <c r="AJ498" s="232" t="s">
        <v>494</v>
      </c>
      <c r="AK498" s="232" t="s">
        <v>174</v>
      </c>
      <c r="AL498" s="232">
        <v>90</v>
      </c>
      <c r="AM498" s="232"/>
      <c r="AN498" s="232">
        <v>26</v>
      </c>
      <c r="AO498" s="232">
        <v>127</v>
      </c>
      <c r="AP498" s="234" t="s">
        <v>495</v>
      </c>
      <c r="AQ498" s="3" t="s">
        <v>496</v>
      </c>
    </row>
    <row r="499" spans="1:43" x14ac:dyDescent="0.25">
      <c r="A499" s="230" t="s">
        <v>904</v>
      </c>
      <c r="B499" s="232" t="s">
        <v>42</v>
      </c>
      <c r="C499" s="232" t="s">
        <v>157</v>
      </c>
      <c r="D499" s="232" t="s">
        <v>158</v>
      </c>
      <c r="E499" s="232" t="s">
        <v>492</v>
      </c>
      <c r="F499" s="233" t="s">
        <v>493</v>
      </c>
      <c r="G499" s="232" t="s">
        <v>97</v>
      </c>
      <c r="H499" s="232" t="s">
        <v>181</v>
      </c>
      <c r="I499" s="232" t="s">
        <v>182</v>
      </c>
      <c r="J499" s="232" t="s">
        <v>182</v>
      </c>
      <c r="K499" s="232">
        <v>23</v>
      </c>
      <c r="L499" s="232">
        <f>K499</f>
        <v>23</v>
      </c>
      <c r="M499" s="232"/>
      <c r="N499" s="232" t="s">
        <v>52</v>
      </c>
      <c r="O499" s="232">
        <v>26.7</v>
      </c>
      <c r="P499" s="232">
        <v>32.339999999999996</v>
      </c>
      <c r="Q499" s="232" t="s">
        <v>53</v>
      </c>
      <c r="R499" s="232">
        <f>O499</f>
        <v>26.7</v>
      </c>
      <c r="S499" s="232">
        <v>32.339999999999996</v>
      </c>
      <c r="T499" s="232">
        <v>48</v>
      </c>
      <c r="U499" s="232">
        <v>44.492000000000004</v>
      </c>
      <c r="V499" s="230" t="s">
        <v>54</v>
      </c>
      <c r="W499" s="232">
        <f>T499</f>
        <v>48</v>
      </c>
      <c r="X499" s="232">
        <v>44.492000000000004</v>
      </c>
      <c r="Y499" s="232">
        <f>W499/R499</f>
        <v>1.797752808988764</v>
      </c>
      <c r="Z499" s="232" t="s">
        <v>55</v>
      </c>
      <c r="AA499" s="232">
        <v>50</v>
      </c>
      <c r="AB499" s="232" t="s">
        <v>56</v>
      </c>
      <c r="AC499" s="232">
        <v>6</v>
      </c>
      <c r="AD499" s="232" t="s">
        <v>154</v>
      </c>
      <c r="AE499" s="232" t="s">
        <v>75</v>
      </c>
      <c r="AF499" s="230" t="s">
        <v>60</v>
      </c>
      <c r="AG499" s="232" t="s">
        <v>173</v>
      </c>
      <c r="AH499" s="232" t="s">
        <v>174</v>
      </c>
      <c r="AI499" s="232" t="s">
        <v>60</v>
      </c>
      <c r="AJ499" s="232" t="s">
        <v>494</v>
      </c>
      <c r="AK499" s="232" t="s">
        <v>174</v>
      </c>
      <c r="AL499" s="232">
        <v>90</v>
      </c>
      <c r="AM499" s="232"/>
      <c r="AN499" s="232">
        <v>26</v>
      </c>
      <c r="AO499" s="232">
        <v>127</v>
      </c>
      <c r="AP499" s="234" t="s">
        <v>495</v>
      </c>
      <c r="AQ499" s="3" t="s">
        <v>496</v>
      </c>
    </row>
    <row r="500" spans="1:43" x14ac:dyDescent="0.25">
      <c r="A500" s="230" t="s">
        <v>904</v>
      </c>
      <c r="B500" s="232" t="s">
        <v>80</v>
      </c>
      <c r="C500" s="232" t="s">
        <v>167</v>
      </c>
      <c r="D500" s="232" t="s">
        <v>168</v>
      </c>
      <c r="E500" s="232" t="s">
        <v>169</v>
      </c>
      <c r="F500" s="233" t="s">
        <v>497</v>
      </c>
      <c r="G500" s="232" t="s">
        <v>97</v>
      </c>
      <c r="H500" s="230" t="s">
        <v>86</v>
      </c>
      <c r="I500" s="230" t="s">
        <v>68</v>
      </c>
      <c r="J500" s="230" t="s">
        <v>55</v>
      </c>
      <c r="K500" s="230">
        <v>25</v>
      </c>
      <c r="L500" s="230">
        <f>K500</f>
        <v>25</v>
      </c>
      <c r="N500" s="232" t="s">
        <v>52</v>
      </c>
      <c r="O500" s="230">
        <v>12.54</v>
      </c>
      <c r="P500" s="230" t="s">
        <v>55</v>
      </c>
      <c r="Q500" s="232" t="s">
        <v>53</v>
      </c>
      <c r="R500" s="232">
        <f>O500</f>
        <v>12.54</v>
      </c>
      <c r="S500" s="232" t="str">
        <f>P500</f>
        <v>NA</v>
      </c>
      <c r="T500" s="230">
        <v>43.16</v>
      </c>
      <c r="U500" s="230" t="s">
        <v>55</v>
      </c>
      <c r="V500" s="230" t="s">
        <v>54</v>
      </c>
      <c r="W500" s="232">
        <f>T500</f>
        <v>43.16</v>
      </c>
      <c r="X500" s="232" t="str">
        <f>U500</f>
        <v>NA</v>
      </c>
      <c r="Y500" s="232">
        <f>W500/R500</f>
        <v>3.4417862838915472</v>
      </c>
      <c r="Z500" s="232" t="s">
        <v>55</v>
      </c>
      <c r="AA500" s="232">
        <v>128</v>
      </c>
      <c r="AB500" s="232" t="s">
        <v>56</v>
      </c>
      <c r="AC500" s="232">
        <v>10</v>
      </c>
      <c r="AD500" s="232" t="s">
        <v>398</v>
      </c>
      <c r="AE500" s="230" t="s">
        <v>75</v>
      </c>
      <c r="AF500" s="230" t="s">
        <v>498</v>
      </c>
      <c r="AG500" s="230" t="s">
        <v>499</v>
      </c>
      <c r="AH500" s="230" t="s">
        <v>500</v>
      </c>
      <c r="AI500" s="230" t="s">
        <v>58</v>
      </c>
      <c r="AJ500" s="230" t="s">
        <v>77</v>
      </c>
      <c r="AK500" s="230" t="s">
        <v>209</v>
      </c>
      <c r="AL500" s="230">
        <v>50</v>
      </c>
      <c r="AN500" s="230">
        <v>21</v>
      </c>
      <c r="AO500" s="230">
        <v>72</v>
      </c>
      <c r="AP500" s="230" t="s">
        <v>501</v>
      </c>
      <c r="AQ500" s="3" t="s">
        <v>502</v>
      </c>
    </row>
    <row r="501" spans="1:43" x14ac:dyDescent="0.25">
      <c r="A501" s="230" t="s">
        <v>904</v>
      </c>
      <c r="B501" s="230" t="s">
        <v>80</v>
      </c>
      <c r="C501" s="230" t="s">
        <v>125</v>
      </c>
      <c r="D501" s="230" t="s">
        <v>126</v>
      </c>
      <c r="E501" s="230" t="s">
        <v>127</v>
      </c>
      <c r="F501" s="236" t="s">
        <v>503</v>
      </c>
      <c r="G501" s="230" t="s">
        <v>97</v>
      </c>
      <c r="H501" s="230" t="s">
        <v>86</v>
      </c>
      <c r="I501" s="230" t="s">
        <v>68</v>
      </c>
      <c r="J501" s="230" t="s">
        <v>55</v>
      </c>
      <c r="K501" s="230">
        <v>20</v>
      </c>
      <c r="L501" s="230">
        <f>K501</f>
        <v>20</v>
      </c>
      <c r="N501" s="232" t="s">
        <v>52</v>
      </c>
      <c r="O501" s="230">
        <v>5.0999999999999996</v>
      </c>
      <c r="P501" s="230" t="s">
        <v>55</v>
      </c>
      <c r="Q501" s="232" t="s">
        <v>53</v>
      </c>
      <c r="R501" s="232">
        <f>O501</f>
        <v>5.0999999999999996</v>
      </c>
      <c r="S501" s="232" t="str">
        <f>P501</f>
        <v>NA</v>
      </c>
      <c r="T501" s="230">
        <v>1.75</v>
      </c>
      <c r="U501" s="230" t="s">
        <v>55</v>
      </c>
      <c r="V501" s="230" t="s">
        <v>54</v>
      </c>
      <c r="W501" s="232">
        <f>T501</f>
        <v>1.75</v>
      </c>
      <c r="X501" s="232" t="str">
        <f>U501</f>
        <v>NA</v>
      </c>
      <c r="Y501" s="232">
        <f>W501/R501</f>
        <v>0.34313725490196079</v>
      </c>
      <c r="Z501" s="232" t="s">
        <v>55</v>
      </c>
      <c r="AA501" s="232">
        <v>71.430000000000007</v>
      </c>
      <c r="AB501" s="232" t="s">
        <v>56</v>
      </c>
      <c r="AC501" s="232" t="s">
        <v>55</v>
      </c>
      <c r="AD501" s="232" t="s">
        <v>504</v>
      </c>
      <c r="AE501" s="230" t="s">
        <v>75</v>
      </c>
      <c r="AF501" s="230" t="s">
        <v>498</v>
      </c>
      <c r="AG501" s="230" t="s">
        <v>77</v>
      </c>
      <c r="AH501" s="230" t="s">
        <v>209</v>
      </c>
      <c r="AI501" s="230" t="s">
        <v>58</v>
      </c>
      <c r="AJ501" s="230" t="s">
        <v>77</v>
      </c>
      <c r="AK501" s="230" t="s">
        <v>209</v>
      </c>
      <c r="AL501" s="230">
        <v>64.5</v>
      </c>
      <c r="AM501" s="230">
        <v>30</v>
      </c>
      <c r="AN501" s="230">
        <v>45</v>
      </c>
      <c r="AO501" s="230">
        <v>33</v>
      </c>
      <c r="AP501" s="241" t="s">
        <v>505</v>
      </c>
      <c r="AQ501" s="3" t="s">
        <v>506</v>
      </c>
    </row>
    <row r="502" spans="1:43" x14ac:dyDescent="0.25">
      <c r="A502" s="230" t="s">
        <v>904</v>
      </c>
      <c r="B502" s="232" t="s">
        <v>80</v>
      </c>
      <c r="C502" s="232" t="s">
        <v>167</v>
      </c>
      <c r="D502" s="232" t="s">
        <v>168</v>
      </c>
      <c r="E502" s="232" t="s">
        <v>169</v>
      </c>
      <c r="F502" s="240" t="s">
        <v>507</v>
      </c>
      <c r="G502" s="232" t="s">
        <v>97</v>
      </c>
      <c r="H502" s="232" t="s">
        <v>171</v>
      </c>
      <c r="I502" s="232" t="s">
        <v>49</v>
      </c>
      <c r="J502" s="232" t="s">
        <v>207</v>
      </c>
      <c r="K502" s="232">
        <v>15</v>
      </c>
      <c r="L502" s="232">
        <f>K502</f>
        <v>15</v>
      </c>
      <c r="M502" s="232"/>
      <c r="N502" s="232" t="s">
        <v>52</v>
      </c>
      <c r="O502" s="232">
        <v>6.5</v>
      </c>
      <c r="P502" s="232">
        <v>3.4</v>
      </c>
      <c r="Q502" s="232" t="s">
        <v>53</v>
      </c>
      <c r="R502" s="232">
        <f>O502</f>
        <v>6.5</v>
      </c>
      <c r="S502" s="232">
        <f>P502</f>
        <v>3.4</v>
      </c>
      <c r="T502" s="232">
        <v>15.5</v>
      </c>
      <c r="U502" s="232">
        <v>1.8</v>
      </c>
      <c r="V502" s="230" t="s">
        <v>54</v>
      </c>
      <c r="W502" s="232">
        <f>T502</f>
        <v>15.5</v>
      </c>
      <c r="X502" s="232">
        <f>U502</f>
        <v>1.8</v>
      </c>
      <c r="Y502" s="232">
        <f>W502/R502</f>
        <v>2.3846153846153846</v>
      </c>
      <c r="Z502" s="232" t="s">
        <v>55</v>
      </c>
      <c r="AA502" s="232">
        <v>50</v>
      </c>
      <c r="AB502" s="232" t="s">
        <v>56</v>
      </c>
      <c r="AC502" s="232" t="s">
        <v>55</v>
      </c>
      <c r="AD502" s="232" t="s">
        <v>504</v>
      </c>
      <c r="AE502" s="232" t="s">
        <v>508</v>
      </c>
      <c r="AF502" s="230" t="s">
        <v>498</v>
      </c>
      <c r="AG502" s="230" t="s">
        <v>77</v>
      </c>
      <c r="AH502" s="230" t="s">
        <v>209</v>
      </c>
      <c r="AI502" s="232" t="s">
        <v>58</v>
      </c>
      <c r="AJ502" s="232" t="s">
        <v>77</v>
      </c>
      <c r="AK502" s="232" t="s">
        <v>209</v>
      </c>
      <c r="AL502" s="232">
        <v>90</v>
      </c>
      <c r="AM502" s="232"/>
      <c r="AN502" s="232">
        <v>-33</v>
      </c>
      <c r="AO502" s="232">
        <v>-18</v>
      </c>
      <c r="AP502" s="232" t="s">
        <v>509</v>
      </c>
      <c r="AQ502" s="229" t="s">
        <v>510</v>
      </c>
    </row>
    <row r="503" spans="1:43" x14ac:dyDescent="0.25">
      <c r="A503" s="230" t="s">
        <v>904</v>
      </c>
      <c r="B503" s="232" t="s">
        <v>80</v>
      </c>
      <c r="C503" s="232" t="s">
        <v>167</v>
      </c>
      <c r="D503" s="232" t="s">
        <v>168</v>
      </c>
      <c r="E503" s="232" t="s">
        <v>169</v>
      </c>
      <c r="F503" s="240" t="s">
        <v>507</v>
      </c>
      <c r="G503" s="232" t="s">
        <v>97</v>
      </c>
      <c r="H503" s="232" t="s">
        <v>171</v>
      </c>
      <c r="I503" s="232" t="s">
        <v>49</v>
      </c>
      <c r="J503" s="232" t="s">
        <v>207</v>
      </c>
      <c r="K503" s="232">
        <v>20</v>
      </c>
      <c r="L503" s="232">
        <f>K503</f>
        <v>20</v>
      </c>
      <c r="M503" s="232"/>
      <c r="N503" s="232" t="s">
        <v>52</v>
      </c>
      <c r="O503" s="232">
        <v>4.2</v>
      </c>
      <c r="P503" s="232">
        <v>3.2</v>
      </c>
      <c r="Q503" s="232" t="s">
        <v>53</v>
      </c>
      <c r="R503" s="232">
        <f>O503</f>
        <v>4.2</v>
      </c>
      <c r="S503" s="232">
        <f>P503</f>
        <v>3.2</v>
      </c>
      <c r="T503" s="232">
        <v>20</v>
      </c>
      <c r="U503" s="232">
        <v>2.7</v>
      </c>
      <c r="V503" s="230" t="s">
        <v>54</v>
      </c>
      <c r="W503" s="232">
        <f>T503</f>
        <v>20</v>
      </c>
      <c r="X503" s="232">
        <f>U503</f>
        <v>2.7</v>
      </c>
      <c r="Y503" s="232">
        <f>W503/R503</f>
        <v>4.7619047619047619</v>
      </c>
      <c r="Z503" s="232" t="s">
        <v>55</v>
      </c>
      <c r="AA503" s="232">
        <v>51</v>
      </c>
      <c r="AB503" s="232" t="s">
        <v>56</v>
      </c>
      <c r="AC503" s="232" t="s">
        <v>55</v>
      </c>
      <c r="AD503" s="232" t="s">
        <v>504</v>
      </c>
      <c r="AE503" s="232" t="s">
        <v>508</v>
      </c>
      <c r="AF503" s="230" t="s">
        <v>498</v>
      </c>
      <c r="AG503" s="230" t="s">
        <v>77</v>
      </c>
      <c r="AH503" s="230" t="s">
        <v>209</v>
      </c>
      <c r="AI503" s="232" t="s">
        <v>58</v>
      </c>
      <c r="AJ503" s="232" t="s">
        <v>77</v>
      </c>
      <c r="AK503" s="232" t="s">
        <v>209</v>
      </c>
      <c r="AL503" s="232">
        <v>90</v>
      </c>
      <c r="AM503" s="232"/>
      <c r="AN503" s="232">
        <v>-33</v>
      </c>
      <c r="AO503" s="232">
        <v>-18</v>
      </c>
      <c r="AP503" s="232" t="s">
        <v>509</v>
      </c>
      <c r="AQ503" s="229" t="s">
        <v>510</v>
      </c>
    </row>
    <row r="504" spans="1:43" x14ac:dyDescent="0.25">
      <c r="A504" s="230" t="s">
        <v>904</v>
      </c>
      <c r="B504" s="232" t="s">
        <v>80</v>
      </c>
      <c r="C504" s="232" t="s">
        <v>167</v>
      </c>
      <c r="D504" s="232" t="s">
        <v>168</v>
      </c>
      <c r="E504" s="232" t="s">
        <v>169</v>
      </c>
      <c r="F504" s="240" t="s">
        <v>507</v>
      </c>
      <c r="G504" s="232" t="s">
        <v>97</v>
      </c>
      <c r="H504" s="232" t="s">
        <v>171</v>
      </c>
      <c r="I504" s="232" t="s">
        <v>49</v>
      </c>
      <c r="J504" s="232" t="s">
        <v>207</v>
      </c>
      <c r="K504" s="232">
        <v>15</v>
      </c>
      <c r="L504" s="232">
        <f>K504</f>
        <v>15</v>
      </c>
      <c r="M504" s="232"/>
      <c r="N504" s="232" t="s">
        <v>52</v>
      </c>
      <c r="O504" s="232">
        <v>6.9</v>
      </c>
      <c r="P504" s="232">
        <v>2.2999999999999998</v>
      </c>
      <c r="Q504" s="232" t="s">
        <v>53</v>
      </c>
      <c r="R504" s="232">
        <f>O504</f>
        <v>6.9</v>
      </c>
      <c r="S504" s="232">
        <f>P504</f>
        <v>2.2999999999999998</v>
      </c>
      <c r="T504" s="232">
        <v>34.6</v>
      </c>
      <c r="U504" s="232">
        <v>2.8</v>
      </c>
      <c r="V504" s="230" t="s">
        <v>54</v>
      </c>
      <c r="W504" s="232">
        <f>T504</f>
        <v>34.6</v>
      </c>
      <c r="X504" s="232">
        <f>U504</f>
        <v>2.8</v>
      </c>
      <c r="Y504" s="232">
        <f>W504/R504</f>
        <v>5.0144927536231885</v>
      </c>
      <c r="Z504" s="232" t="s">
        <v>55</v>
      </c>
      <c r="AA504" s="232">
        <v>52</v>
      </c>
      <c r="AB504" s="232" t="s">
        <v>56</v>
      </c>
      <c r="AC504" s="232" t="s">
        <v>55</v>
      </c>
      <c r="AD504" s="232" t="s">
        <v>504</v>
      </c>
      <c r="AE504" s="232" t="s">
        <v>508</v>
      </c>
      <c r="AF504" s="230" t="s">
        <v>498</v>
      </c>
      <c r="AG504" s="230" t="s">
        <v>77</v>
      </c>
      <c r="AH504" s="230" t="s">
        <v>209</v>
      </c>
      <c r="AI504" s="232" t="s">
        <v>58</v>
      </c>
      <c r="AJ504" s="232" t="s">
        <v>77</v>
      </c>
      <c r="AK504" s="232" t="s">
        <v>209</v>
      </c>
      <c r="AL504" s="232">
        <v>90</v>
      </c>
      <c r="AM504" s="232"/>
      <c r="AN504" s="232">
        <v>-33</v>
      </c>
      <c r="AO504" s="232">
        <v>-18</v>
      </c>
      <c r="AP504" s="232" t="s">
        <v>509</v>
      </c>
      <c r="AQ504" s="229" t="s">
        <v>510</v>
      </c>
    </row>
    <row r="505" spans="1:43" x14ac:dyDescent="0.25">
      <c r="A505" s="230" t="s">
        <v>904</v>
      </c>
      <c r="B505" s="232" t="s">
        <v>80</v>
      </c>
      <c r="C505" s="232" t="s">
        <v>167</v>
      </c>
      <c r="D505" s="232" t="s">
        <v>168</v>
      </c>
      <c r="E505" s="232" t="s">
        <v>169</v>
      </c>
      <c r="F505" s="240" t="s">
        <v>507</v>
      </c>
      <c r="G505" s="232" t="s">
        <v>97</v>
      </c>
      <c r="H505" s="232" t="s">
        <v>171</v>
      </c>
      <c r="I505" s="232" t="s">
        <v>49</v>
      </c>
      <c r="J505" s="232" t="s">
        <v>207</v>
      </c>
      <c r="K505" s="232">
        <v>20</v>
      </c>
      <c r="L505" s="232">
        <f>K505</f>
        <v>20</v>
      </c>
      <c r="M505" s="232"/>
      <c r="N505" s="232" t="s">
        <v>52</v>
      </c>
      <c r="O505" s="232">
        <v>5.6</v>
      </c>
      <c r="P505" s="232">
        <v>1.3</v>
      </c>
      <c r="Q505" s="232" t="s">
        <v>53</v>
      </c>
      <c r="R505" s="232">
        <f>O505</f>
        <v>5.6</v>
      </c>
      <c r="S505" s="232">
        <f>P505</f>
        <v>1.3</v>
      </c>
      <c r="T505" s="232">
        <v>35</v>
      </c>
      <c r="U505" s="232">
        <v>1.8</v>
      </c>
      <c r="V505" s="230" t="s">
        <v>54</v>
      </c>
      <c r="W505" s="232">
        <f>T505</f>
        <v>35</v>
      </c>
      <c r="X505" s="232">
        <f>U505</f>
        <v>1.8</v>
      </c>
      <c r="Y505" s="232">
        <f>W505/R505</f>
        <v>6.25</v>
      </c>
      <c r="Z505" s="232" t="s">
        <v>55</v>
      </c>
      <c r="AA505" s="232">
        <v>53</v>
      </c>
      <c r="AB505" s="232" t="s">
        <v>56</v>
      </c>
      <c r="AC505" s="232" t="s">
        <v>55</v>
      </c>
      <c r="AD505" s="232" t="s">
        <v>504</v>
      </c>
      <c r="AE505" s="232" t="s">
        <v>508</v>
      </c>
      <c r="AF505" s="230" t="s">
        <v>498</v>
      </c>
      <c r="AG505" s="230" t="s">
        <v>77</v>
      </c>
      <c r="AH505" s="230" t="s">
        <v>209</v>
      </c>
      <c r="AI505" s="232" t="s">
        <v>58</v>
      </c>
      <c r="AJ505" s="232" t="s">
        <v>77</v>
      </c>
      <c r="AK505" s="232" t="s">
        <v>209</v>
      </c>
      <c r="AL505" s="232">
        <v>90</v>
      </c>
      <c r="AM505" s="232"/>
      <c r="AN505" s="232">
        <v>-33</v>
      </c>
      <c r="AO505" s="232">
        <v>-18</v>
      </c>
      <c r="AP505" s="232" t="s">
        <v>509</v>
      </c>
      <c r="AQ505" s="229" t="s">
        <v>510</v>
      </c>
    </row>
    <row r="506" spans="1:43" x14ac:dyDescent="0.25">
      <c r="A506" s="230" t="s">
        <v>904</v>
      </c>
      <c r="B506" s="232" t="s">
        <v>80</v>
      </c>
      <c r="C506" s="232" t="s">
        <v>167</v>
      </c>
      <c r="D506" s="232" t="s">
        <v>168</v>
      </c>
      <c r="E506" s="232" t="s">
        <v>511</v>
      </c>
      <c r="F506" s="233" t="s">
        <v>512</v>
      </c>
      <c r="G506" s="230" t="s">
        <v>97</v>
      </c>
      <c r="H506" s="232" t="s">
        <v>86</v>
      </c>
      <c r="I506" s="230" t="s">
        <v>49</v>
      </c>
      <c r="J506" s="230" t="s">
        <v>203</v>
      </c>
      <c r="K506" s="230">
        <v>16</v>
      </c>
      <c r="L506" s="230">
        <f>K506</f>
        <v>16</v>
      </c>
      <c r="N506" s="232" t="s">
        <v>52</v>
      </c>
      <c r="O506" s="230">
        <v>6</v>
      </c>
      <c r="P506" s="230" t="s">
        <v>55</v>
      </c>
      <c r="Q506" s="232" t="s">
        <v>53</v>
      </c>
      <c r="R506" s="232">
        <f>O506</f>
        <v>6</v>
      </c>
      <c r="S506" s="232" t="str">
        <f>P506</f>
        <v>NA</v>
      </c>
      <c r="T506" s="230">
        <v>4</v>
      </c>
      <c r="U506" s="232" t="s">
        <v>55</v>
      </c>
      <c r="V506" s="230" t="s">
        <v>54</v>
      </c>
      <c r="W506" s="232">
        <f>T506</f>
        <v>4</v>
      </c>
      <c r="X506" s="232" t="str">
        <f>U506</f>
        <v>NA</v>
      </c>
      <c r="Y506" s="232">
        <f>W506/R506</f>
        <v>0.66666666666666663</v>
      </c>
      <c r="Z506" s="232" t="s">
        <v>55</v>
      </c>
      <c r="AA506" s="232">
        <v>30</v>
      </c>
      <c r="AB506" s="232" t="s">
        <v>56</v>
      </c>
      <c r="AC506" s="232" t="s">
        <v>55</v>
      </c>
      <c r="AD506" s="232" t="s">
        <v>504</v>
      </c>
      <c r="AE506" s="232" t="s">
        <v>75</v>
      </c>
      <c r="AF506" s="230" t="s">
        <v>498</v>
      </c>
      <c r="AG506" s="230" t="s">
        <v>77</v>
      </c>
      <c r="AH506" s="230" t="s">
        <v>209</v>
      </c>
      <c r="AI506" s="230" t="s">
        <v>60</v>
      </c>
      <c r="AJ506" s="246">
        <v>36.200000000000003</v>
      </c>
      <c r="AK506" s="230" t="s">
        <v>513</v>
      </c>
      <c r="AL506" s="230">
        <v>300</v>
      </c>
      <c r="AN506" s="230">
        <v>49</v>
      </c>
      <c r="AO506" s="230">
        <v>-123</v>
      </c>
      <c r="AP506" s="234" t="s">
        <v>514</v>
      </c>
      <c r="AQ506" s="3" t="s">
        <v>515</v>
      </c>
    </row>
    <row r="507" spans="1:43" x14ac:dyDescent="0.25">
      <c r="A507" s="230" t="s">
        <v>904</v>
      </c>
      <c r="B507" s="232" t="s">
        <v>42</v>
      </c>
      <c r="C507" s="232" t="s">
        <v>119</v>
      </c>
      <c r="D507" s="230" t="s">
        <v>120</v>
      </c>
      <c r="E507" s="232" t="s">
        <v>161</v>
      </c>
      <c r="F507" s="233" t="s">
        <v>516</v>
      </c>
      <c r="G507" s="232" t="s">
        <v>73</v>
      </c>
      <c r="H507" s="230" t="s">
        <v>228</v>
      </c>
      <c r="I507" s="232" t="s">
        <v>68</v>
      </c>
      <c r="J507" s="232" t="s">
        <v>203</v>
      </c>
      <c r="K507" s="232">
        <v>5</v>
      </c>
      <c r="L507" s="232">
        <f>K507</f>
        <v>5</v>
      </c>
      <c r="M507" s="232"/>
      <c r="N507" s="232" t="s">
        <v>52</v>
      </c>
      <c r="O507" s="232">
        <v>5.6</v>
      </c>
      <c r="P507" s="232">
        <v>0.9</v>
      </c>
      <c r="Q507" s="232" t="s">
        <v>53</v>
      </c>
      <c r="R507" s="232">
        <f>O507</f>
        <v>5.6</v>
      </c>
      <c r="S507" s="232">
        <f>P507</f>
        <v>0.9</v>
      </c>
      <c r="T507" s="232">
        <v>0.16</v>
      </c>
      <c r="U507" s="232">
        <v>8.0000000000000002E-3</v>
      </c>
      <c r="V507" s="230" t="s">
        <v>420</v>
      </c>
      <c r="W507" s="230">
        <f>T507/0.0101</f>
        <v>15.841584158415843</v>
      </c>
      <c r="X507" s="230">
        <f>U507/0.0101</f>
        <v>0.79207920792079212</v>
      </c>
      <c r="Y507" s="232">
        <f>W507/R507</f>
        <v>2.8288543140028293</v>
      </c>
      <c r="Z507" s="232" t="s">
        <v>55</v>
      </c>
      <c r="AA507" s="232" t="s">
        <v>55</v>
      </c>
      <c r="AB507" s="232" t="s">
        <v>517</v>
      </c>
      <c r="AC507" s="232" t="s">
        <v>55</v>
      </c>
      <c r="AD507" s="232" t="s">
        <v>518</v>
      </c>
      <c r="AE507" s="232" t="s">
        <v>75</v>
      </c>
      <c r="AF507" s="232" t="s">
        <v>60</v>
      </c>
      <c r="AG507" s="232" t="s">
        <v>55</v>
      </c>
      <c r="AH507" s="232" t="s">
        <v>55</v>
      </c>
      <c r="AI507" s="232" t="s">
        <v>58</v>
      </c>
      <c r="AJ507" s="232" t="s">
        <v>77</v>
      </c>
      <c r="AK507" s="232" t="s">
        <v>209</v>
      </c>
      <c r="AL507" s="232">
        <v>575</v>
      </c>
      <c r="AM507" s="232"/>
      <c r="AN507" s="232">
        <v>42</v>
      </c>
      <c r="AO507" s="232">
        <v>-70</v>
      </c>
      <c r="AP507" s="232" t="s">
        <v>519</v>
      </c>
      <c r="AQ507" s="3" t="s">
        <v>520</v>
      </c>
    </row>
    <row r="508" spans="1:43" x14ac:dyDescent="0.25">
      <c r="A508" s="230" t="s">
        <v>904</v>
      </c>
      <c r="B508" s="232" t="s">
        <v>42</v>
      </c>
      <c r="C508" s="232" t="s">
        <v>119</v>
      </c>
      <c r="D508" s="230" t="s">
        <v>120</v>
      </c>
      <c r="E508" s="232" t="s">
        <v>161</v>
      </c>
      <c r="F508" s="233" t="s">
        <v>516</v>
      </c>
      <c r="G508" s="232" t="s">
        <v>73</v>
      </c>
      <c r="H508" s="230" t="s">
        <v>228</v>
      </c>
      <c r="I508" s="232" t="s">
        <v>68</v>
      </c>
      <c r="J508" s="232" t="s">
        <v>203</v>
      </c>
      <c r="K508" s="232">
        <v>10</v>
      </c>
      <c r="L508" s="232">
        <f>K508</f>
        <v>10</v>
      </c>
      <c r="M508" s="232"/>
      <c r="N508" s="232" t="s">
        <v>52</v>
      </c>
      <c r="O508" s="232">
        <v>6.7</v>
      </c>
      <c r="P508" s="232">
        <v>0.8</v>
      </c>
      <c r="Q508" s="232" t="s">
        <v>53</v>
      </c>
      <c r="R508" s="232">
        <f>O508</f>
        <v>6.7</v>
      </c>
      <c r="S508" s="232">
        <f>P508</f>
        <v>0.8</v>
      </c>
      <c r="T508" s="232">
        <v>0.20200000000000001</v>
      </c>
      <c r="U508" s="232">
        <v>8.9999999999999993E-3</v>
      </c>
      <c r="V508" s="230" t="s">
        <v>420</v>
      </c>
      <c r="W508" s="230">
        <f>T508/0.0101</f>
        <v>20.000000000000004</v>
      </c>
      <c r="X508" s="230">
        <f>U508/0.0101</f>
        <v>0.8910891089108911</v>
      </c>
      <c r="Y508" s="232">
        <f>W508/R508</f>
        <v>2.9850746268656723</v>
      </c>
      <c r="Z508" s="232" t="s">
        <v>55</v>
      </c>
      <c r="AA508" s="232" t="s">
        <v>55</v>
      </c>
      <c r="AB508" s="232" t="s">
        <v>517</v>
      </c>
      <c r="AC508" s="232" t="s">
        <v>55</v>
      </c>
      <c r="AD508" s="232" t="s">
        <v>518</v>
      </c>
      <c r="AE508" s="232" t="s">
        <v>75</v>
      </c>
      <c r="AF508" s="232" t="s">
        <v>60</v>
      </c>
      <c r="AG508" s="232" t="s">
        <v>55</v>
      </c>
      <c r="AH508" s="232" t="s">
        <v>55</v>
      </c>
      <c r="AI508" s="232" t="s">
        <v>58</v>
      </c>
      <c r="AJ508" s="232" t="s">
        <v>77</v>
      </c>
      <c r="AK508" s="232" t="s">
        <v>209</v>
      </c>
      <c r="AL508" s="232">
        <v>575</v>
      </c>
      <c r="AM508" s="232"/>
      <c r="AN508" s="232">
        <v>42</v>
      </c>
      <c r="AO508" s="232">
        <v>-70</v>
      </c>
      <c r="AP508" s="232" t="s">
        <v>519</v>
      </c>
      <c r="AQ508" s="3" t="s">
        <v>520</v>
      </c>
    </row>
    <row r="509" spans="1:43" x14ac:dyDescent="0.25">
      <c r="A509" s="230" t="s">
        <v>904</v>
      </c>
      <c r="B509" s="232" t="s">
        <v>42</v>
      </c>
      <c r="C509" s="232" t="s">
        <v>119</v>
      </c>
      <c r="D509" s="230" t="s">
        <v>120</v>
      </c>
      <c r="E509" s="232" t="s">
        <v>161</v>
      </c>
      <c r="F509" s="233" t="s">
        <v>516</v>
      </c>
      <c r="G509" s="232" t="s">
        <v>73</v>
      </c>
      <c r="H509" s="230" t="s">
        <v>228</v>
      </c>
      <c r="I509" s="232" t="s">
        <v>68</v>
      </c>
      <c r="J509" s="232" t="s">
        <v>203</v>
      </c>
      <c r="K509" s="232">
        <v>15</v>
      </c>
      <c r="L509" s="232">
        <f>K509</f>
        <v>15</v>
      </c>
      <c r="M509" s="232"/>
      <c r="N509" s="232" t="s">
        <v>52</v>
      </c>
      <c r="O509" s="232">
        <v>7.8</v>
      </c>
      <c r="P509" s="232">
        <v>1.4</v>
      </c>
      <c r="Q509" s="232" t="s">
        <v>53</v>
      </c>
      <c r="R509" s="232">
        <f>O509</f>
        <v>7.8</v>
      </c>
      <c r="S509" s="232">
        <f>P509</f>
        <v>1.4</v>
      </c>
      <c r="T509" s="232">
        <v>0.22800000000000001</v>
      </c>
      <c r="U509" s="232">
        <v>1.7999999999999999E-2</v>
      </c>
      <c r="V509" s="230" t="s">
        <v>420</v>
      </c>
      <c r="W509" s="230">
        <f>T509/0.0101</f>
        <v>22.574257425742577</v>
      </c>
      <c r="X509" s="230">
        <f>U509/0.0101</f>
        <v>1.7821782178217822</v>
      </c>
      <c r="Y509" s="232">
        <f>W509/R509</f>
        <v>2.8941355674028943</v>
      </c>
      <c r="Z509" s="232" t="s">
        <v>55</v>
      </c>
      <c r="AA509" s="232" t="s">
        <v>55</v>
      </c>
      <c r="AB509" s="232" t="s">
        <v>517</v>
      </c>
      <c r="AC509" s="232" t="s">
        <v>55</v>
      </c>
      <c r="AD509" s="232" t="s">
        <v>518</v>
      </c>
      <c r="AE509" s="232" t="s">
        <v>75</v>
      </c>
      <c r="AF509" s="232" t="s">
        <v>60</v>
      </c>
      <c r="AG509" s="232" t="s">
        <v>55</v>
      </c>
      <c r="AH509" s="232" t="s">
        <v>55</v>
      </c>
      <c r="AI509" s="232" t="s">
        <v>58</v>
      </c>
      <c r="AJ509" s="232" t="s">
        <v>77</v>
      </c>
      <c r="AK509" s="232" t="s">
        <v>209</v>
      </c>
      <c r="AL509" s="232">
        <v>575</v>
      </c>
      <c r="AM509" s="232"/>
      <c r="AN509" s="232">
        <v>42</v>
      </c>
      <c r="AO509" s="232">
        <v>-70</v>
      </c>
      <c r="AP509" s="232" t="s">
        <v>519</v>
      </c>
      <c r="AQ509" s="3" t="s">
        <v>520</v>
      </c>
    </row>
    <row r="510" spans="1:43" x14ac:dyDescent="0.25">
      <c r="A510" s="230" t="s">
        <v>904</v>
      </c>
      <c r="B510" s="232" t="s">
        <v>42</v>
      </c>
      <c r="C510" s="232" t="s">
        <v>119</v>
      </c>
      <c r="D510" s="230" t="s">
        <v>120</v>
      </c>
      <c r="E510" s="232" t="s">
        <v>161</v>
      </c>
      <c r="F510" s="233" t="s">
        <v>516</v>
      </c>
      <c r="G510" s="232" t="s">
        <v>73</v>
      </c>
      <c r="H510" s="230" t="s">
        <v>228</v>
      </c>
      <c r="I510" s="232" t="s">
        <v>68</v>
      </c>
      <c r="J510" s="232" t="s">
        <v>203</v>
      </c>
      <c r="K510" s="232">
        <v>15</v>
      </c>
      <c r="L510" s="232">
        <f>K510</f>
        <v>15</v>
      </c>
      <c r="M510" s="232"/>
      <c r="N510" s="232" t="s">
        <v>52</v>
      </c>
      <c r="O510" s="232">
        <v>2.8</v>
      </c>
      <c r="P510" s="232">
        <v>3.5</v>
      </c>
      <c r="Q510" s="232" t="s">
        <v>53</v>
      </c>
      <c r="R510" s="232">
        <f>O510</f>
        <v>2.8</v>
      </c>
      <c r="S510" s="232">
        <f>P510</f>
        <v>3.5</v>
      </c>
      <c r="T510" s="232">
        <v>0.28000000000000003</v>
      </c>
      <c r="U510" s="232">
        <v>3.7999999999999999E-2</v>
      </c>
      <c r="V510" s="230" t="s">
        <v>420</v>
      </c>
      <c r="W510" s="230">
        <f>T510/0.0101</f>
        <v>27.722772277227726</v>
      </c>
      <c r="X510" s="230">
        <f>U510/0.0101</f>
        <v>3.7623762376237626</v>
      </c>
      <c r="Y510" s="232">
        <f>W510/R510</f>
        <v>9.9009900990099027</v>
      </c>
      <c r="Z510" s="232" t="s">
        <v>55</v>
      </c>
      <c r="AA510" s="232" t="s">
        <v>55</v>
      </c>
      <c r="AB510" s="232" t="s">
        <v>517</v>
      </c>
      <c r="AC510" s="232" t="s">
        <v>55</v>
      </c>
      <c r="AD510" s="232" t="s">
        <v>518</v>
      </c>
      <c r="AE510" s="232" t="s">
        <v>75</v>
      </c>
      <c r="AF510" s="232" t="s">
        <v>60</v>
      </c>
      <c r="AG510" s="232" t="s">
        <v>55</v>
      </c>
      <c r="AH510" s="232" t="s">
        <v>55</v>
      </c>
      <c r="AI510" s="232" t="s">
        <v>58</v>
      </c>
      <c r="AJ510" s="232" t="s">
        <v>77</v>
      </c>
      <c r="AK510" s="232" t="s">
        <v>209</v>
      </c>
      <c r="AL510" s="232">
        <v>0</v>
      </c>
      <c r="AM510" s="232"/>
      <c r="AN510" s="232">
        <v>42</v>
      </c>
      <c r="AO510" s="232">
        <v>-70</v>
      </c>
      <c r="AP510" s="232" t="s">
        <v>519</v>
      </c>
      <c r="AQ510" s="3" t="s">
        <v>520</v>
      </c>
    </row>
    <row r="511" spans="1:43" x14ac:dyDescent="0.25">
      <c r="A511" s="230" t="s">
        <v>904</v>
      </c>
      <c r="B511" s="232" t="s">
        <v>42</v>
      </c>
      <c r="C511" s="232" t="s">
        <v>69</v>
      </c>
      <c r="D511" s="232" t="s">
        <v>178</v>
      </c>
      <c r="E511" s="232" t="s">
        <v>204</v>
      </c>
      <c r="F511" s="233" t="s">
        <v>205</v>
      </c>
      <c r="G511" s="232" t="s">
        <v>73</v>
      </c>
      <c r="H511" s="232" t="s">
        <v>86</v>
      </c>
      <c r="I511" s="232" t="s">
        <v>49</v>
      </c>
      <c r="J511" s="232" t="s">
        <v>203</v>
      </c>
      <c r="K511" s="232">
        <v>16</v>
      </c>
      <c r="L511" s="232">
        <f>K511</f>
        <v>16</v>
      </c>
      <c r="M511" s="232"/>
      <c r="N511" s="232" t="s">
        <v>52</v>
      </c>
      <c r="O511" s="232">
        <v>1.9</v>
      </c>
      <c r="P511" s="232" t="s">
        <v>55</v>
      </c>
      <c r="Q511" s="232" t="s">
        <v>53</v>
      </c>
      <c r="R511" s="232">
        <f>O511</f>
        <v>1.9</v>
      </c>
      <c r="S511" s="232" t="str">
        <f>P511</f>
        <v>NA</v>
      </c>
      <c r="T511" s="232">
        <v>2.2000000000000002</v>
      </c>
      <c r="U511" s="232" t="s">
        <v>55</v>
      </c>
      <c r="V511" s="230" t="s">
        <v>54</v>
      </c>
      <c r="W511" s="232">
        <f>T511</f>
        <v>2.2000000000000002</v>
      </c>
      <c r="X511" s="232" t="str">
        <f>U511</f>
        <v>NA</v>
      </c>
      <c r="Y511" s="232">
        <f>W511/R511</f>
        <v>1.1578947368421053</v>
      </c>
      <c r="Z511" s="232" t="s">
        <v>55</v>
      </c>
      <c r="AA511" s="232" t="s">
        <v>55</v>
      </c>
      <c r="AB511" s="232" t="s">
        <v>517</v>
      </c>
      <c r="AC511" s="232" t="s">
        <v>55</v>
      </c>
      <c r="AD511" s="232" t="s">
        <v>504</v>
      </c>
      <c r="AE511" s="232" t="s">
        <v>521</v>
      </c>
      <c r="AF511" s="232" t="s">
        <v>60</v>
      </c>
      <c r="AG511" s="232" t="s">
        <v>499</v>
      </c>
      <c r="AH511" s="230" t="s">
        <v>521</v>
      </c>
      <c r="AI511" s="232" t="s">
        <v>60</v>
      </c>
      <c r="AJ511" s="232" t="s">
        <v>522</v>
      </c>
      <c r="AK511" s="232" t="s">
        <v>174</v>
      </c>
      <c r="AL511" s="232">
        <v>50</v>
      </c>
      <c r="AM511" s="232"/>
      <c r="AN511" s="232">
        <v>-42</v>
      </c>
      <c r="AO511" s="232">
        <v>-65</v>
      </c>
      <c r="AP511" s="234" t="s">
        <v>523</v>
      </c>
      <c r="AQ511" s="9" t="s">
        <v>524</v>
      </c>
    </row>
    <row r="512" spans="1:43" x14ac:dyDescent="0.25">
      <c r="A512" s="230" t="s">
        <v>904</v>
      </c>
      <c r="B512" s="232" t="s">
        <v>80</v>
      </c>
      <c r="C512" s="232" t="s">
        <v>525</v>
      </c>
      <c r="D512" s="232" t="s">
        <v>526</v>
      </c>
      <c r="E512" s="232" t="s">
        <v>527</v>
      </c>
      <c r="F512" s="233" t="s">
        <v>528</v>
      </c>
      <c r="G512" s="232" t="s">
        <v>108</v>
      </c>
      <c r="H512" s="232" t="s">
        <v>529</v>
      </c>
      <c r="I512" s="232" t="s">
        <v>68</v>
      </c>
      <c r="J512" s="232" t="s">
        <v>87</v>
      </c>
      <c r="K512" s="232">
        <v>20</v>
      </c>
      <c r="L512" s="232">
        <v>20</v>
      </c>
      <c r="M512" s="232"/>
      <c r="N512" s="232" t="s">
        <v>242</v>
      </c>
      <c r="O512" s="232" t="s">
        <v>55</v>
      </c>
      <c r="P512" s="232" t="s">
        <v>55</v>
      </c>
      <c r="Q512" s="232" t="s">
        <v>53</v>
      </c>
      <c r="R512" s="232" t="s">
        <v>55</v>
      </c>
      <c r="S512" s="232" t="s">
        <v>55</v>
      </c>
      <c r="T512" s="232" t="s">
        <v>55</v>
      </c>
      <c r="U512" s="232" t="s">
        <v>55</v>
      </c>
      <c r="V512" s="232" t="s">
        <v>54</v>
      </c>
      <c r="W512" s="230" t="s">
        <v>55</v>
      </c>
      <c r="X512" s="230" t="s">
        <v>55</v>
      </c>
      <c r="Y512" s="232">
        <v>-1E-3</v>
      </c>
      <c r="Z512" s="232" t="s">
        <v>55</v>
      </c>
      <c r="AA512" s="232">
        <v>200</v>
      </c>
      <c r="AB512" s="232" t="s">
        <v>56</v>
      </c>
      <c r="AC512" s="232">
        <v>5</v>
      </c>
      <c r="AD512" s="232" t="s">
        <v>530</v>
      </c>
      <c r="AE512" s="230" t="s">
        <v>172</v>
      </c>
      <c r="AF512" s="230" t="s">
        <v>58</v>
      </c>
      <c r="AG512" s="230" t="s">
        <v>58</v>
      </c>
      <c r="AH512" s="230" t="s">
        <v>76</v>
      </c>
      <c r="AI512" s="230" t="s">
        <v>58</v>
      </c>
      <c r="AJ512" s="230" t="s">
        <v>77</v>
      </c>
      <c r="AK512" s="230" t="s">
        <v>76</v>
      </c>
      <c r="AL512" s="230">
        <v>30</v>
      </c>
      <c r="AN512" s="232">
        <v>37</v>
      </c>
      <c r="AO512" s="232">
        <v>-8</v>
      </c>
      <c r="AP512" s="234" t="s">
        <v>531</v>
      </c>
      <c r="AQ512" s="3" t="s">
        <v>532</v>
      </c>
    </row>
    <row r="513" spans="1:43" x14ac:dyDescent="0.25">
      <c r="A513" s="230" t="s">
        <v>904</v>
      </c>
      <c r="B513" s="232" t="s">
        <v>42</v>
      </c>
      <c r="C513" s="232" t="s">
        <v>119</v>
      </c>
      <c r="D513" s="232" t="s">
        <v>225</v>
      </c>
      <c r="E513" s="232" t="s">
        <v>533</v>
      </c>
      <c r="F513" s="240" t="s">
        <v>534</v>
      </c>
      <c r="G513" s="232" t="s">
        <v>73</v>
      </c>
      <c r="H513" s="232" t="s">
        <v>86</v>
      </c>
      <c r="I513" s="230" t="s">
        <v>68</v>
      </c>
      <c r="J513" s="230" t="s">
        <v>87</v>
      </c>
      <c r="K513" s="230">
        <v>15</v>
      </c>
      <c r="L513" s="230">
        <f>K513</f>
        <v>15</v>
      </c>
      <c r="M513" s="230" t="s">
        <v>535</v>
      </c>
      <c r="N513" s="232" t="s">
        <v>52</v>
      </c>
      <c r="O513" s="230">
        <v>9.43</v>
      </c>
      <c r="P513" s="230">
        <v>5.33</v>
      </c>
      <c r="Q513" s="232" t="s">
        <v>53</v>
      </c>
      <c r="R513" s="232">
        <f>O513</f>
        <v>9.43</v>
      </c>
      <c r="S513" s="232">
        <f>P513</f>
        <v>5.33</v>
      </c>
      <c r="T513" s="230">
        <v>11.16</v>
      </c>
      <c r="U513" s="230">
        <v>2.4300000000000002</v>
      </c>
      <c r="V513" s="230" t="s">
        <v>54</v>
      </c>
      <c r="W513" s="232">
        <f>T513</f>
        <v>11.16</v>
      </c>
      <c r="X513" s="232">
        <f>U513</f>
        <v>2.4300000000000002</v>
      </c>
      <c r="Y513" s="232">
        <f>W513/R513</f>
        <v>1.1834570519618239</v>
      </c>
      <c r="Z513" s="232" t="s">
        <v>55</v>
      </c>
      <c r="AA513" s="232">
        <v>48.35</v>
      </c>
      <c r="AB513" s="232" t="s">
        <v>56</v>
      </c>
      <c r="AC513" s="232">
        <v>12</v>
      </c>
      <c r="AD513" s="232" t="s">
        <v>154</v>
      </c>
      <c r="AE513" s="230" t="s">
        <v>55</v>
      </c>
      <c r="AF513" s="232" t="s">
        <v>60</v>
      </c>
      <c r="AG513" s="232" t="s">
        <v>536</v>
      </c>
      <c r="AH513" s="230" t="s">
        <v>537</v>
      </c>
      <c r="AI513" s="230" t="s">
        <v>60</v>
      </c>
      <c r="AJ513" s="230" t="s">
        <v>538</v>
      </c>
      <c r="AK513" s="230" t="s">
        <v>537</v>
      </c>
      <c r="AL513" s="230">
        <v>425</v>
      </c>
      <c r="AN513" s="230">
        <v>37</v>
      </c>
      <c r="AO513" s="230">
        <v>-8</v>
      </c>
      <c r="AP513" s="234" t="s">
        <v>539</v>
      </c>
      <c r="AQ513" s="3" t="s">
        <v>540</v>
      </c>
    </row>
    <row r="514" spans="1:43" x14ac:dyDescent="0.25">
      <c r="A514" s="230" t="s">
        <v>904</v>
      </c>
      <c r="B514" s="232" t="s">
        <v>42</v>
      </c>
      <c r="C514" s="232" t="s">
        <v>119</v>
      </c>
      <c r="D514" s="232" t="s">
        <v>225</v>
      </c>
      <c r="E514" s="232" t="s">
        <v>533</v>
      </c>
      <c r="F514" s="240" t="s">
        <v>534</v>
      </c>
      <c r="G514" s="232" t="s">
        <v>73</v>
      </c>
      <c r="H514" s="232" t="s">
        <v>86</v>
      </c>
      <c r="I514" s="230" t="s">
        <v>68</v>
      </c>
      <c r="J514" s="230" t="s">
        <v>87</v>
      </c>
      <c r="K514" s="230">
        <v>15</v>
      </c>
      <c r="L514" s="230">
        <f>K514</f>
        <v>15</v>
      </c>
      <c r="M514" s="230" t="s">
        <v>332</v>
      </c>
      <c r="N514" s="232" t="s">
        <v>52</v>
      </c>
      <c r="O514" s="230">
        <v>12.06</v>
      </c>
      <c r="P514" s="230">
        <v>8.7100000000000009</v>
      </c>
      <c r="Q514" s="232" t="s">
        <v>53</v>
      </c>
      <c r="R514" s="232">
        <f>O514</f>
        <v>12.06</v>
      </c>
      <c r="S514" s="232">
        <f>P514</f>
        <v>8.7100000000000009</v>
      </c>
      <c r="T514" s="230">
        <v>15.82</v>
      </c>
      <c r="U514" s="230">
        <v>4.32</v>
      </c>
      <c r="V514" s="230" t="s">
        <v>54</v>
      </c>
      <c r="W514" s="232">
        <f>T514</f>
        <v>15.82</v>
      </c>
      <c r="X514" s="232">
        <f>U514</f>
        <v>4.32</v>
      </c>
      <c r="Y514" s="232">
        <f>W514/R514</f>
        <v>1.3117744610281923</v>
      </c>
      <c r="Z514" s="232" t="s">
        <v>55</v>
      </c>
      <c r="AA514" s="232">
        <v>48.35</v>
      </c>
      <c r="AB514" s="232" t="s">
        <v>56</v>
      </c>
      <c r="AC514" s="232">
        <v>12</v>
      </c>
      <c r="AD514" s="232" t="s">
        <v>154</v>
      </c>
      <c r="AE514" s="230" t="s">
        <v>55</v>
      </c>
      <c r="AF514" s="232" t="s">
        <v>60</v>
      </c>
      <c r="AG514" s="232" t="s">
        <v>541</v>
      </c>
      <c r="AH514" s="230" t="s">
        <v>537</v>
      </c>
      <c r="AI514" s="230" t="s">
        <v>60</v>
      </c>
      <c r="AJ514" s="230" t="s">
        <v>538</v>
      </c>
      <c r="AK514" s="230" t="s">
        <v>537</v>
      </c>
      <c r="AL514" s="230">
        <v>425</v>
      </c>
      <c r="AN514" s="230">
        <v>37</v>
      </c>
      <c r="AO514" s="230">
        <v>-8</v>
      </c>
      <c r="AP514" s="234" t="s">
        <v>539</v>
      </c>
      <c r="AQ514" s="3" t="s">
        <v>540</v>
      </c>
    </row>
    <row r="515" spans="1:43" x14ac:dyDescent="0.25">
      <c r="A515" s="230" t="s">
        <v>904</v>
      </c>
      <c r="B515" s="232" t="s">
        <v>42</v>
      </c>
      <c r="C515" s="232" t="s">
        <v>119</v>
      </c>
      <c r="D515" s="232" t="s">
        <v>225</v>
      </c>
      <c r="E515" s="232" t="s">
        <v>533</v>
      </c>
      <c r="F515" s="240" t="s">
        <v>534</v>
      </c>
      <c r="G515" s="232" t="s">
        <v>73</v>
      </c>
      <c r="H515" s="232" t="s">
        <v>86</v>
      </c>
      <c r="I515" s="230" t="s">
        <v>68</v>
      </c>
      <c r="J515" s="230" t="s">
        <v>87</v>
      </c>
      <c r="K515" s="230">
        <v>15</v>
      </c>
      <c r="L515" s="230">
        <f>K515</f>
        <v>15</v>
      </c>
      <c r="M515" s="230" t="s">
        <v>346</v>
      </c>
      <c r="N515" s="232" t="s">
        <v>242</v>
      </c>
      <c r="O515" s="230" t="s">
        <v>55</v>
      </c>
      <c r="P515" s="230" t="s">
        <v>55</v>
      </c>
      <c r="Q515" s="232" t="s">
        <v>53</v>
      </c>
      <c r="R515" s="230" t="s">
        <v>55</v>
      </c>
      <c r="S515" s="230" t="s">
        <v>55</v>
      </c>
      <c r="T515" s="230" t="s">
        <v>55</v>
      </c>
      <c r="U515" s="230" t="s">
        <v>55</v>
      </c>
      <c r="V515" s="230" t="s">
        <v>54</v>
      </c>
      <c r="W515" s="230" t="s">
        <v>55</v>
      </c>
      <c r="X515" s="230" t="s">
        <v>55</v>
      </c>
      <c r="Y515" s="232">
        <v>1.1599999999999999</v>
      </c>
      <c r="Z515" s="232">
        <v>0.06</v>
      </c>
      <c r="AA515" s="232">
        <v>48.35</v>
      </c>
      <c r="AB515" s="232" t="s">
        <v>56</v>
      </c>
      <c r="AC515" s="232">
        <v>12</v>
      </c>
      <c r="AD515" s="232" t="s">
        <v>154</v>
      </c>
      <c r="AE515" s="230" t="s">
        <v>55</v>
      </c>
      <c r="AF515" s="232" t="s">
        <v>60</v>
      </c>
      <c r="AG515" s="232" t="s">
        <v>542</v>
      </c>
      <c r="AH515" s="230" t="s">
        <v>537</v>
      </c>
      <c r="AI515" s="230" t="s">
        <v>60</v>
      </c>
      <c r="AJ515" s="230" t="s">
        <v>538</v>
      </c>
      <c r="AK515" s="230" t="s">
        <v>537</v>
      </c>
      <c r="AL515" s="230">
        <v>425</v>
      </c>
      <c r="AN515" s="230">
        <v>37</v>
      </c>
      <c r="AO515" s="230">
        <v>-8</v>
      </c>
      <c r="AP515" s="234" t="s">
        <v>539</v>
      </c>
      <c r="AQ515" s="3" t="s">
        <v>540</v>
      </c>
    </row>
    <row r="516" spans="1:43" x14ac:dyDescent="0.25">
      <c r="A516" s="230" t="s">
        <v>904</v>
      </c>
      <c r="B516" s="232" t="s">
        <v>42</v>
      </c>
      <c r="C516" s="232" t="s">
        <v>119</v>
      </c>
      <c r="D516" s="232" t="s">
        <v>225</v>
      </c>
      <c r="E516" s="232" t="s">
        <v>533</v>
      </c>
      <c r="F516" s="240" t="s">
        <v>534</v>
      </c>
      <c r="G516" s="232" t="s">
        <v>73</v>
      </c>
      <c r="H516" s="232" t="s">
        <v>86</v>
      </c>
      <c r="I516" s="230" t="s">
        <v>68</v>
      </c>
      <c r="J516" s="230" t="s">
        <v>87</v>
      </c>
      <c r="K516" s="230">
        <v>15</v>
      </c>
      <c r="L516" s="230">
        <f>K516</f>
        <v>15</v>
      </c>
      <c r="M516" s="230" t="s">
        <v>486</v>
      </c>
      <c r="N516" s="232" t="s">
        <v>242</v>
      </c>
      <c r="O516" s="230" t="s">
        <v>55</v>
      </c>
      <c r="P516" s="230" t="s">
        <v>55</v>
      </c>
      <c r="Q516" s="232" t="s">
        <v>53</v>
      </c>
      <c r="R516" s="230" t="s">
        <v>55</v>
      </c>
      <c r="S516" s="230" t="s">
        <v>55</v>
      </c>
      <c r="T516" s="230" t="s">
        <v>55</v>
      </c>
      <c r="U516" s="230" t="s">
        <v>55</v>
      </c>
      <c r="V516" s="230" t="s">
        <v>54</v>
      </c>
      <c r="W516" s="230" t="s">
        <v>55</v>
      </c>
      <c r="X516" s="230" t="s">
        <v>55</v>
      </c>
      <c r="Y516" s="232">
        <v>0.62</v>
      </c>
      <c r="Z516" s="232">
        <v>0.08</v>
      </c>
      <c r="AA516" s="232">
        <v>48.35</v>
      </c>
      <c r="AB516" s="232" t="s">
        <v>56</v>
      </c>
      <c r="AC516" s="232">
        <v>12</v>
      </c>
      <c r="AD516" s="232" t="s">
        <v>154</v>
      </c>
      <c r="AE516" s="230" t="s">
        <v>55</v>
      </c>
      <c r="AF516" s="232" t="s">
        <v>60</v>
      </c>
      <c r="AG516" s="232" t="s">
        <v>543</v>
      </c>
      <c r="AH516" s="230" t="s">
        <v>537</v>
      </c>
      <c r="AI516" s="230" t="s">
        <v>60</v>
      </c>
      <c r="AJ516" s="230" t="s">
        <v>538</v>
      </c>
      <c r="AK516" s="230" t="s">
        <v>537</v>
      </c>
      <c r="AL516" s="230">
        <v>425</v>
      </c>
      <c r="AN516" s="230">
        <v>37</v>
      </c>
      <c r="AO516" s="230">
        <v>-8</v>
      </c>
      <c r="AP516" s="234" t="s">
        <v>539</v>
      </c>
      <c r="AQ516" s="3" t="s">
        <v>540</v>
      </c>
    </row>
    <row r="517" spans="1:43" x14ac:dyDescent="0.25">
      <c r="A517" s="230" t="s">
        <v>904</v>
      </c>
      <c r="B517" s="232" t="s">
        <v>42</v>
      </c>
      <c r="C517" s="232" t="s">
        <v>119</v>
      </c>
      <c r="D517" s="232" t="s">
        <v>225</v>
      </c>
      <c r="E517" s="232" t="s">
        <v>533</v>
      </c>
      <c r="F517" s="240" t="s">
        <v>534</v>
      </c>
      <c r="G517" s="232" t="s">
        <v>73</v>
      </c>
      <c r="H517" s="232" t="s">
        <v>86</v>
      </c>
      <c r="I517" s="230" t="s">
        <v>68</v>
      </c>
      <c r="J517" s="230" t="s">
        <v>87</v>
      </c>
      <c r="K517" s="230">
        <v>15</v>
      </c>
      <c r="L517" s="230">
        <f>K517</f>
        <v>15</v>
      </c>
      <c r="M517" s="230" t="s">
        <v>336</v>
      </c>
      <c r="N517" s="232" t="s">
        <v>242</v>
      </c>
      <c r="O517" s="230" t="s">
        <v>55</v>
      </c>
      <c r="P517" s="230" t="s">
        <v>55</v>
      </c>
      <c r="Q517" s="232" t="s">
        <v>53</v>
      </c>
      <c r="R517" s="230" t="s">
        <v>55</v>
      </c>
      <c r="S517" s="230" t="s">
        <v>55</v>
      </c>
      <c r="T517" s="230" t="s">
        <v>55</v>
      </c>
      <c r="U517" s="230" t="s">
        <v>55</v>
      </c>
      <c r="V517" s="230" t="s">
        <v>54</v>
      </c>
      <c r="W517" s="230" t="s">
        <v>55</v>
      </c>
      <c r="X517" s="230" t="s">
        <v>55</v>
      </c>
      <c r="Y517" s="232">
        <v>0.13</v>
      </c>
      <c r="Z517" s="232">
        <v>0.02</v>
      </c>
      <c r="AA517" s="232">
        <v>48.35</v>
      </c>
      <c r="AB517" s="232" t="s">
        <v>56</v>
      </c>
      <c r="AC517" s="232">
        <v>12</v>
      </c>
      <c r="AD517" s="232" t="s">
        <v>154</v>
      </c>
      <c r="AE517" s="230" t="s">
        <v>55</v>
      </c>
      <c r="AF517" s="232" t="s">
        <v>60</v>
      </c>
      <c r="AG517" s="232" t="s">
        <v>544</v>
      </c>
      <c r="AH517" s="230" t="s">
        <v>537</v>
      </c>
      <c r="AI517" s="230" t="s">
        <v>60</v>
      </c>
      <c r="AJ517" s="230" t="s">
        <v>538</v>
      </c>
      <c r="AK517" s="230" t="s">
        <v>537</v>
      </c>
      <c r="AL517" s="230">
        <v>425</v>
      </c>
      <c r="AN517" s="230">
        <v>37</v>
      </c>
      <c r="AO517" s="230">
        <v>-8</v>
      </c>
      <c r="AP517" s="234" t="s">
        <v>539</v>
      </c>
      <c r="AQ517" s="3" t="s">
        <v>540</v>
      </c>
    </row>
    <row r="518" spans="1:43" x14ac:dyDescent="0.25">
      <c r="A518" s="230" t="s">
        <v>904</v>
      </c>
      <c r="B518" s="232" t="s">
        <v>42</v>
      </c>
      <c r="C518" s="232" t="s">
        <v>119</v>
      </c>
      <c r="D518" s="232" t="s">
        <v>225</v>
      </c>
      <c r="E518" s="232" t="s">
        <v>533</v>
      </c>
      <c r="F518" s="240" t="s">
        <v>534</v>
      </c>
      <c r="G518" s="232" t="s">
        <v>73</v>
      </c>
      <c r="H518" s="232" t="s">
        <v>86</v>
      </c>
      <c r="I518" s="230" t="s">
        <v>68</v>
      </c>
      <c r="J518" s="230" t="s">
        <v>87</v>
      </c>
      <c r="K518" s="230">
        <v>15</v>
      </c>
      <c r="L518" s="230">
        <f>K518</f>
        <v>15</v>
      </c>
      <c r="M518" s="230" t="s">
        <v>335</v>
      </c>
      <c r="N518" s="232" t="s">
        <v>242</v>
      </c>
      <c r="O518" s="230" t="s">
        <v>55</v>
      </c>
      <c r="P518" s="230" t="s">
        <v>55</v>
      </c>
      <c r="Q518" s="232" t="s">
        <v>53</v>
      </c>
      <c r="R518" s="230" t="s">
        <v>55</v>
      </c>
      <c r="S518" s="230" t="s">
        <v>55</v>
      </c>
      <c r="T518" s="230" t="s">
        <v>55</v>
      </c>
      <c r="U518" s="230" t="s">
        <v>55</v>
      </c>
      <c r="V518" s="230" t="s">
        <v>54</v>
      </c>
      <c r="W518" s="230" t="s">
        <v>55</v>
      </c>
      <c r="X518" s="230" t="s">
        <v>55</v>
      </c>
      <c r="Y518" s="232">
        <v>0.51</v>
      </c>
      <c r="Z518" s="232">
        <v>0.02</v>
      </c>
      <c r="AA518" s="232">
        <v>48.35</v>
      </c>
      <c r="AB518" s="232" t="s">
        <v>56</v>
      </c>
      <c r="AC518" s="232">
        <v>12</v>
      </c>
      <c r="AD518" s="232" t="s">
        <v>154</v>
      </c>
      <c r="AE518" s="230" t="s">
        <v>55</v>
      </c>
      <c r="AF518" s="232" t="s">
        <v>60</v>
      </c>
      <c r="AG518" s="232" t="s">
        <v>545</v>
      </c>
      <c r="AH518" s="230" t="s">
        <v>537</v>
      </c>
      <c r="AI518" s="230" t="s">
        <v>60</v>
      </c>
      <c r="AJ518" s="230" t="s">
        <v>538</v>
      </c>
      <c r="AK518" s="230" t="s">
        <v>537</v>
      </c>
      <c r="AL518" s="230">
        <v>425</v>
      </c>
      <c r="AN518" s="230">
        <v>37</v>
      </c>
      <c r="AO518" s="230">
        <v>-8</v>
      </c>
      <c r="AP518" s="234" t="s">
        <v>539</v>
      </c>
      <c r="AQ518" s="3" t="s">
        <v>540</v>
      </c>
    </row>
    <row r="519" spans="1:43" x14ac:dyDescent="0.25">
      <c r="A519" s="230" t="s">
        <v>904</v>
      </c>
      <c r="B519" s="232" t="s">
        <v>42</v>
      </c>
      <c r="C519" s="232" t="s">
        <v>119</v>
      </c>
      <c r="D519" s="232" t="s">
        <v>225</v>
      </c>
      <c r="E519" s="232" t="s">
        <v>226</v>
      </c>
      <c r="F519" s="236" t="s">
        <v>546</v>
      </c>
      <c r="G519" s="232" t="s">
        <v>73</v>
      </c>
      <c r="H519" s="232" t="s">
        <v>86</v>
      </c>
      <c r="I519" s="230" t="s">
        <v>68</v>
      </c>
      <c r="J519" s="230" t="s">
        <v>87</v>
      </c>
      <c r="K519" s="230">
        <v>15</v>
      </c>
      <c r="L519" s="230">
        <f>K519</f>
        <v>15</v>
      </c>
      <c r="M519" s="230" t="s">
        <v>547</v>
      </c>
      <c r="N519" s="232" t="s">
        <v>52</v>
      </c>
      <c r="O519" s="230">
        <v>0.06</v>
      </c>
      <c r="P519" s="230">
        <v>0.01</v>
      </c>
      <c r="Q519" s="232" t="s">
        <v>53</v>
      </c>
      <c r="R519" s="232">
        <f>O519</f>
        <v>0.06</v>
      </c>
      <c r="S519" s="232">
        <f>P519</f>
        <v>0.01</v>
      </c>
      <c r="T519" s="230">
        <v>0.95</v>
      </c>
      <c r="U519" s="230">
        <v>0.34</v>
      </c>
      <c r="V519" s="230" t="s">
        <v>54</v>
      </c>
      <c r="W519" s="232">
        <f>T519</f>
        <v>0.95</v>
      </c>
      <c r="X519" s="232">
        <f>U519</f>
        <v>0.34</v>
      </c>
      <c r="Y519" s="232">
        <f>W519/R519</f>
        <v>15.833333333333334</v>
      </c>
      <c r="Z519" s="232" t="s">
        <v>55</v>
      </c>
      <c r="AA519" s="232">
        <v>48.35</v>
      </c>
      <c r="AB519" s="232" t="s">
        <v>56</v>
      </c>
      <c r="AC519" s="232">
        <v>12</v>
      </c>
      <c r="AD519" s="232" t="s">
        <v>154</v>
      </c>
      <c r="AE519" s="230" t="s">
        <v>55</v>
      </c>
      <c r="AF519" s="232" t="s">
        <v>60</v>
      </c>
      <c r="AG519" s="232" t="s">
        <v>548</v>
      </c>
      <c r="AH519" s="230" t="s">
        <v>537</v>
      </c>
      <c r="AI519" s="230" t="s">
        <v>60</v>
      </c>
      <c r="AJ519" s="230" t="s">
        <v>538</v>
      </c>
      <c r="AK519" s="230" t="s">
        <v>537</v>
      </c>
      <c r="AL519" s="230">
        <v>425</v>
      </c>
      <c r="AN519" s="230">
        <v>42</v>
      </c>
      <c r="AO519" s="230">
        <v>-8</v>
      </c>
      <c r="AP519" s="234" t="s">
        <v>539</v>
      </c>
      <c r="AQ519" s="3" t="s">
        <v>540</v>
      </c>
    </row>
    <row r="520" spans="1:43" x14ac:dyDescent="0.25">
      <c r="A520" s="230" t="s">
        <v>904</v>
      </c>
      <c r="B520" s="232" t="s">
        <v>42</v>
      </c>
      <c r="C520" s="232" t="s">
        <v>119</v>
      </c>
      <c r="D520" s="232" t="s">
        <v>225</v>
      </c>
      <c r="E520" s="232" t="s">
        <v>226</v>
      </c>
      <c r="F520" s="236" t="s">
        <v>546</v>
      </c>
      <c r="G520" s="232" t="s">
        <v>73</v>
      </c>
      <c r="H520" s="232" t="s">
        <v>86</v>
      </c>
      <c r="I520" s="230" t="s">
        <v>68</v>
      </c>
      <c r="J520" s="230" t="s">
        <v>87</v>
      </c>
      <c r="K520" s="230">
        <v>15</v>
      </c>
      <c r="L520" s="230">
        <f>K520</f>
        <v>15</v>
      </c>
      <c r="M520" s="230" t="s">
        <v>332</v>
      </c>
      <c r="N520" s="232" t="s">
        <v>52</v>
      </c>
      <c r="O520" s="230">
        <v>2.14</v>
      </c>
      <c r="P520" s="230">
        <v>0.9</v>
      </c>
      <c r="Q520" s="232" t="s">
        <v>53</v>
      </c>
      <c r="R520" s="232">
        <f>O520</f>
        <v>2.14</v>
      </c>
      <c r="S520" s="232">
        <f>P520</f>
        <v>0.9</v>
      </c>
      <c r="T520" s="230">
        <v>3.68</v>
      </c>
      <c r="U520" s="230">
        <v>0.36</v>
      </c>
      <c r="V520" s="230" t="s">
        <v>54</v>
      </c>
      <c r="W520" s="232">
        <f>T520</f>
        <v>3.68</v>
      </c>
      <c r="X520" s="232">
        <f>U520</f>
        <v>0.36</v>
      </c>
      <c r="Y520" s="232">
        <f>W520/R520</f>
        <v>1.719626168224299</v>
      </c>
      <c r="Z520" s="232" t="s">
        <v>55</v>
      </c>
      <c r="AA520" s="232">
        <v>48.35</v>
      </c>
      <c r="AB520" s="232" t="s">
        <v>56</v>
      </c>
      <c r="AC520" s="232">
        <v>12</v>
      </c>
      <c r="AD520" s="232" t="s">
        <v>154</v>
      </c>
      <c r="AE520" s="230" t="s">
        <v>55</v>
      </c>
      <c r="AF520" s="232" t="s">
        <v>60</v>
      </c>
      <c r="AG520" s="232" t="s">
        <v>549</v>
      </c>
      <c r="AH520" s="230" t="s">
        <v>537</v>
      </c>
      <c r="AI520" s="230" t="s">
        <v>60</v>
      </c>
      <c r="AJ520" s="230" t="s">
        <v>538</v>
      </c>
      <c r="AK520" s="230" t="s">
        <v>537</v>
      </c>
      <c r="AL520" s="230">
        <v>425</v>
      </c>
      <c r="AN520" s="230">
        <v>42</v>
      </c>
      <c r="AO520" s="230">
        <v>-8</v>
      </c>
      <c r="AP520" s="234" t="s">
        <v>539</v>
      </c>
      <c r="AQ520" s="3" t="s">
        <v>540</v>
      </c>
    </row>
    <row r="521" spans="1:43" x14ac:dyDescent="0.25">
      <c r="A521" s="230" t="s">
        <v>904</v>
      </c>
      <c r="B521" s="232" t="s">
        <v>42</v>
      </c>
      <c r="C521" s="232" t="s">
        <v>119</v>
      </c>
      <c r="D521" s="232" t="s">
        <v>225</v>
      </c>
      <c r="E521" s="232" t="s">
        <v>226</v>
      </c>
      <c r="F521" s="236" t="s">
        <v>546</v>
      </c>
      <c r="G521" s="232" t="s">
        <v>73</v>
      </c>
      <c r="H521" s="232" t="s">
        <v>86</v>
      </c>
      <c r="I521" s="230" t="s">
        <v>68</v>
      </c>
      <c r="J521" s="230" t="s">
        <v>87</v>
      </c>
      <c r="K521" s="230">
        <v>15</v>
      </c>
      <c r="L521" s="230">
        <f>K521</f>
        <v>15</v>
      </c>
      <c r="M521" s="230" t="s">
        <v>535</v>
      </c>
      <c r="N521" s="232" t="s">
        <v>52</v>
      </c>
      <c r="O521" s="230">
        <v>2.2000000000000002</v>
      </c>
      <c r="P521" s="230">
        <v>1.7</v>
      </c>
      <c r="Q521" s="232" t="s">
        <v>53</v>
      </c>
      <c r="R521" s="232">
        <f>O521</f>
        <v>2.2000000000000002</v>
      </c>
      <c r="S521" s="232">
        <f>P521</f>
        <v>1.7</v>
      </c>
      <c r="T521" s="230">
        <v>4.96</v>
      </c>
      <c r="U521" s="230">
        <v>0.6</v>
      </c>
      <c r="V521" s="230" t="s">
        <v>54</v>
      </c>
      <c r="W521" s="232">
        <f>T521</f>
        <v>4.96</v>
      </c>
      <c r="X521" s="232">
        <f>U521</f>
        <v>0.6</v>
      </c>
      <c r="Y521" s="232">
        <f>W521/R521</f>
        <v>2.2545454545454544</v>
      </c>
      <c r="Z521" s="232" t="s">
        <v>55</v>
      </c>
      <c r="AA521" s="232">
        <v>48.35</v>
      </c>
      <c r="AB521" s="232" t="s">
        <v>56</v>
      </c>
      <c r="AC521" s="232">
        <v>12</v>
      </c>
      <c r="AD521" s="232" t="s">
        <v>154</v>
      </c>
      <c r="AE521" s="230" t="s">
        <v>55</v>
      </c>
      <c r="AF521" s="232" t="s">
        <v>60</v>
      </c>
      <c r="AG521" s="232" t="s">
        <v>550</v>
      </c>
      <c r="AH521" s="230" t="s">
        <v>537</v>
      </c>
      <c r="AI521" s="230" t="s">
        <v>60</v>
      </c>
      <c r="AJ521" s="230" t="s">
        <v>538</v>
      </c>
      <c r="AK521" s="230" t="s">
        <v>537</v>
      </c>
      <c r="AL521" s="230">
        <v>425</v>
      </c>
      <c r="AN521" s="230">
        <v>42</v>
      </c>
      <c r="AO521" s="230">
        <v>-8</v>
      </c>
      <c r="AP521" s="234" t="s">
        <v>539</v>
      </c>
      <c r="AQ521" s="3" t="s">
        <v>540</v>
      </c>
    </row>
    <row r="522" spans="1:43" x14ac:dyDescent="0.25">
      <c r="A522" s="230" t="s">
        <v>904</v>
      </c>
      <c r="B522" s="232" t="s">
        <v>42</v>
      </c>
      <c r="C522" s="232" t="s">
        <v>119</v>
      </c>
      <c r="D522" s="232" t="s">
        <v>225</v>
      </c>
      <c r="E522" s="232" t="s">
        <v>226</v>
      </c>
      <c r="F522" s="236" t="s">
        <v>546</v>
      </c>
      <c r="G522" s="232" t="s">
        <v>73</v>
      </c>
      <c r="H522" s="232" t="s">
        <v>86</v>
      </c>
      <c r="I522" s="230" t="s">
        <v>68</v>
      </c>
      <c r="J522" s="230" t="s">
        <v>87</v>
      </c>
      <c r="K522" s="230">
        <v>15</v>
      </c>
      <c r="L522" s="230">
        <f>K522</f>
        <v>15</v>
      </c>
      <c r="M522" s="230" t="s">
        <v>335</v>
      </c>
      <c r="N522" s="232" t="s">
        <v>52</v>
      </c>
      <c r="O522" s="230">
        <v>7.23</v>
      </c>
      <c r="P522" s="230">
        <v>2.41</v>
      </c>
      <c r="Q522" s="232" t="s">
        <v>53</v>
      </c>
      <c r="R522" s="232">
        <f>O522</f>
        <v>7.23</v>
      </c>
      <c r="S522" s="232">
        <f>P522</f>
        <v>2.41</v>
      </c>
      <c r="T522" s="230">
        <v>8.34</v>
      </c>
      <c r="U522" s="230">
        <v>0.89</v>
      </c>
      <c r="V522" s="230" t="s">
        <v>54</v>
      </c>
      <c r="W522" s="232">
        <f>T522</f>
        <v>8.34</v>
      </c>
      <c r="X522" s="232">
        <f>U522</f>
        <v>0.89</v>
      </c>
      <c r="Y522" s="232">
        <f>W522/R522</f>
        <v>1.1535269709543567</v>
      </c>
      <c r="Z522" s="232" t="s">
        <v>55</v>
      </c>
      <c r="AA522" s="232">
        <v>48.35</v>
      </c>
      <c r="AB522" s="232" t="s">
        <v>56</v>
      </c>
      <c r="AC522" s="232">
        <v>12</v>
      </c>
      <c r="AD522" s="232" t="s">
        <v>154</v>
      </c>
      <c r="AE522" s="230" t="s">
        <v>55</v>
      </c>
      <c r="AF522" s="232" t="s">
        <v>60</v>
      </c>
      <c r="AG522" s="232" t="s">
        <v>551</v>
      </c>
      <c r="AH522" s="230" t="s">
        <v>537</v>
      </c>
      <c r="AI522" s="230" t="s">
        <v>60</v>
      </c>
      <c r="AJ522" s="230" t="s">
        <v>538</v>
      </c>
      <c r="AK522" s="230" t="s">
        <v>537</v>
      </c>
      <c r="AL522" s="230">
        <v>425</v>
      </c>
      <c r="AN522" s="230">
        <v>42</v>
      </c>
      <c r="AO522" s="230">
        <v>-8</v>
      </c>
      <c r="AP522" s="234" t="s">
        <v>539</v>
      </c>
      <c r="AQ522" s="3" t="s">
        <v>540</v>
      </c>
    </row>
    <row r="523" spans="1:43" x14ac:dyDescent="0.25">
      <c r="A523" s="230" t="s">
        <v>904</v>
      </c>
      <c r="B523" s="232" t="s">
        <v>42</v>
      </c>
      <c r="C523" s="232" t="s">
        <v>119</v>
      </c>
      <c r="D523" s="232" t="s">
        <v>225</v>
      </c>
      <c r="E523" s="232" t="s">
        <v>226</v>
      </c>
      <c r="F523" s="236" t="s">
        <v>546</v>
      </c>
      <c r="G523" s="232" t="s">
        <v>73</v>
      </c>
      <c r="H523" s="232" t="s">
        <v>86</v>
      </c>
      <c r="I523" s="230" t="s">
        <v>68</v>
      </c>
      <c r="J523" s="230" t="s">
        <v>87</v>
      </c>
      <c r="K523" s="230">
        <v>15</v>
      </c>
      <c r="L523" s="230">
        <f>K523</f>
        <v>15</v>
      </c>
      <c r="M523" s="230" t="s">
        <v>346</v>
      </c>
      <c r="N523" s="232" t="s">
        <v>242</v>
      </c>
      <c r="O523" s="230" t="s">
        <v>55</v>
      </c>
      <c r="P523" s="230" t="s">
        <v>55</v>
      </c>
      <c r="Q523" s="232" t="s">
        <v>53</v>
      </c>
      <c r="R523" s="230" t="s">
        <v>55</v>
      </c>
      <c r="S523" s="230" t="s">
        <v>55</v>
      </c>
      <c r="T523" s="230" t="s">
        <v>55</v>
      </c>
      <c r="U523" s="230" t="s">
        <v>55</v>
      </c>
      <c r="V523" s="230" t="s">
        <v>54</v>
      </c>
      <c r="W523" s="230" t="s">
        <v>55</v>
      </c>
      <c r="X523" s="230" t="s">
        <v>55</v>
      </c>
      <c r="Y523" s="232">
        <v>0.32</v>
      </c>
      <c r="Z523" s="232">
        <v>0.08</v>
      </c>
      <c r="AA523" s="232">
        <v>48.35</v>
      </c>
      <c r="AB523" s="232" t="s">
        <v>56</v>
      </c>
      <c r="AC523" s="232">
        <v>12</v>
      </c>
      <c r="AD523" s="232" t="s">
        <v>154</v>
      </c>
      <c r="AE523" s="230" t="s">
        <v>55</v>
      </c>
      <c r="AF523" s="232" t="s">
        <v>60</v>
      </c>
      <c r="AG523" s="232" t="s">
        <v>551</v>
      </c>
      <c r="AH523" s="230" t="s">
        <v>537</v>
      </c>
      <c r="AI523" s="230" t="s">
        <v>60</v>
      </c>
      <c r="AJ523" s="230" t="s">
        <v>538</v>
      </c>
      <c r="AK523" s="230" t="s">
        <v>537</v>
      </c>
      <c r="AL523" s="230">
        <v>425</v>
      </c>
      <c r="AN523" s="230">
        <v>42</v>
      </c>
      <c r="AO523" s="230">
        <v>-8</v>
      </c>
      <c r="AP523" s="234" t="s">
        <v>539</v>
      </c>
      <c r="AQ523" s="3" t="s">
        <v>540</v>
      </c>
    </row>
    <row r="524" spans="1:43" x14ac:dyDescent="0.25">
      <c r="A524" s="230" t="s">
        <v>904</v>
      </c>
      <c r="B524" s="232" t="s">
        <v>42</v>
      </c>
      <c r="C524" s="232" t="s">
        <v>119</v>
      </c>
      <c r="D524" s="232" t="s">
        <v>225</v>
      </c>
      <c r="E524" s="232" t="s">
        <v>226</v>
      </c>
      <c r="F524" s="236" t="s">
        <v>546</v>
      </c>
      <c r="G524" s="232" t="s">
        <v>73</v>
      </c>
      <c r="H524" s="232" t="s">
        <v>86</v>
      </c>
      <c r="I524" s="230" t="s">
        <v>68</v>
      </c>
      <c r="J524" s="230" t="s">
        <v>87</v>
      </c>
      <c r="K524" s="230">
        <v>15</v>
      </c>
      <c r="L524" s="230">
        <f>K524</f>
        <v>15</v>
      </c>
      <c r="M524" s="230" t="s">
        <v>486</v>
      </c>
      <c r="N524" s="232" t="s">
        <v>242</v>
      </c>
      <c r="O524" s="230" t="s">
        <v>55</v>
      </c>
      <c r="P524" s="230" t="s">
        <v>55</v>
      </c>
      <c r="Q524" s="232" t="s">
        <v>53</v>
      </c>
      <c r="R524" s="230" t="s">
        <v>55</v>
      </c>
      <c r="S524" s="230" t="s">
        <v>55</v>
      </c>
      <c r="T524" s="230" t="s">
        <v>55</v>
      </c>
      <c r="U524" s="230" t="s">
        <v>55</v>
      </c>
      <c r="V524" s="230" t="s">
        <v>54</v>
      </c>
      <c r="W524" s="230" t="s">
        <v>55</v>
      </c>
      <c r="X524" s="230" t="s">
        <v>55</v>
      </c>
      <c r="Y524" s="232">
        <v>0.56000000000000005</v>
      </c>
      <c r="Z524" s="232">
        <v>7.0000000000000007E-2</v>
      </c>
      <c r="AA524" s="232">
        <v>48.35</v>
      </c>
      <c r="AB524" s="232" t="s">
        <v>56</v>
      </c>
      <c r="AC524" s="232">
        <v>12</v>
      </c>
      <c r="AD524" s="232" t="s">
        <v>154</v>
      </c>
      <c r="AE524" s="230" t="s">
        <v>55</v>
      </c>
      <c r="AF524" s="232" t="s">
        <v>60</v>
      </c>
      <c r="AG524" s="232" t="s">
        <v>551</v>
      </c>
      <c r="AH524" s="230" t="s">
        <v>537</v>
      </c>
      <c r="AI524" s="230" t="s">
        <v>60</v>
      </c>
      <c r="AJ524" s="230" t="s">
        <v>538</v>
      </c>
      <c r="AK524" s="230" t="s">
        <v>537</v>
      </c>
      <c r="AL524" s="230">
        <v>425</v>
      </c>
      <c r="AN524" s="230">
        <v>42</v>
      </c>
      <c r="AO524" s="230">
        <v>-8</v>
      </c>
      <c r="AP524" s="234" t="s">
        <v>539</v>
      </c>
      <c r="AQ524" s="3" t="s">
        <v>540</v>
      </c>
    </row>
    <row r="525" spans="1:43" x14ac:dyDescent="0.25">
      <c r="A525" s="230" t="s">
        <v>904</v>
      </c>
      <c r="B525" s="232" t="s">
        <v>42</v>
      </c>
      <c r="C525" s="232" t="s">
        <v>119</v>
      </c>
      <c r="D525" s="232" t="s">
        <v>225</v>
      </c>
      <c r="E525" s="232" t="s">
        <v>226</v>
      </c>
      <c r="F525" s="236" t="s">
        <v>546</v>
      </c>
      <c r="G525" s="232" t="s">
        <v>73</v>
      </c>
      <c r="H525" s="232" t="s">
        <v>86</v>
      </c>
      <c r="I525" s="230" t="s">
        <v>68</v>
      </c>
      <c r="J525" s="230" t="s">
        <v>87</v>
      </c>
      <c r="K525" s="230">
        <v>15</v>
      </c>
      <c r="L525" s="230">
        <f>K525</f>
        <v>15</v>
      </c>
      <c r="M525" s="230" t="s">
        <v>336</v>
      </c>
      <c r="N525" s="232" t="s">
        <v>242</v>
      </c>
      <c r="O525" s="230" t="s">
        <v>55</v>
      </c>
      <c r="P525" s="230" t="s">
        <v>55</v>
      </c>
      <c r="Q525" s="232" t="s">
        <v>53</v>
      </c>
      <c r="R525" s="230" t="s">
        <v>55</v>
      </c>
      <c r="S525" s="230" t="s">
        <v>55</v>
      </c>
      <c r="T525" s="230" t="s">
        <v>55</v>
      </c>
      <c r="U525" s="230" t="s">
        <v>55</v>
      </c>
      <c r="V525" s="230" t="s">
        <v>54</v>
      </c>
      <c r="W525" s="230" t="s">
        <v>55</v>
      </c>
      <c r="X525" s="230" t="s">
        <v>55</v>
      </c>
      <c r="Y525" s="232">
        <v>0.08</v>
      </c>
      <c r="Z525" s="232">
        <v>0.02</v>
      </c>
      <c r="AA525" s="232">
        <v>48.35</v>
      </c>
      <c r="AB525" s="232" t="s">
        <v>56</v>
      </c>
      <c r="AC525" s="232">
        <v>12</v>
      </c>
      <c r="AD525" s="232" t="s">
        <v>154</v>
      </c>
      <c r="AE525" s="230" t="s">
        <v>55</v>
      </c>
      <c r="AF525" s="232" t="s">
        <v>60</v>
      </c>
      <c r="AG525" s="232" t="s">
        <v>551</v>
      </c>
      <c r="AH525" s="230" t="s">
        <v>537</v>
      </c>
      <c r="AI525" s="230" t="s">
        <v>60</v>
      </c>
      <c r="AJ525" s="230" t="s">
        <v>538</v>
      </c>
      <c r="AK525" s="230" t="s">
        <v>537</v>
      </c>
      <c r="AL525" s="230">
        <v>425</v>
      </c>
      <c r="AN525" s="230">
        <v>42</v>
      </c>
      <c r="AO525" s="230">
        <v>-8</v>
      </c>
      <c r="AP525" s="234" t="s">
        <v>539</v>
      </c>
      <c r="AQ525" s="3" t="s">
        <v>540</v>
      </c>
    </row>
    <row r="526" spans="1:43" x14ac:dyDescent="0.25">
      <c r="A526" s="230" t="s">
        <v>904</v>
      </c>
      <c r="B526" s="232" t="s">
        <v>80</v>
      </c>
      <c r="C526" s="232" t="s">
        <v>93</v>
      </c>
      <c r="D526" s="230" t="s">
        <v>98</v>
      </c>
      <c r="E526" s="232" t="s">
        <v>99</v>
      </c>
      <c r="F526" s="233" t="s">
        <v>552</v>
      </c>
      <c r="G526" s="232" t="s">
        <v>97</v>
      </c>
      <c r="H526" s="232" t="s">
        <v>86</v>
      </c>
      <c r="I526" s="232" t="s">
        <v>49</v>
      </c>
      <c r="J526" s="232" t="s">
        <v>191</v>
      </c>
      <c r="K526" s="232">
        <v>13</v>
      </c>
      <c r="L526" s="232">
        <f>K526</f>
        <v>13</v>
      </c>
      <c r="M526" s="232"/>
      <c r="N526" s="232" t="s">
        <v>52</v>
      </c>
      <c r="O526" s="232">
        <v>106</v>
      </c>
      <c r="P526" s="232" t="s">
        <v>55</v>
      </c>
      <c r="Q526" s="232" t="s">
        <v>261</v>
      </c>
      <c r="R526" s="232">
        <f>O526/14.0067</f>
        <v>7.5678068353002486</v>
      </c>
      <c r="S526" s="232" t="s">
        <v>55</v>
      </c>
      <c r="T526" s="232">
        <v>83.8</v>
      </c>
      <c r="U526" s="232" t="s">
        <v>55</v>
      </c>
      <c r="V526" s="230" t="s">
        <v>232</v>
      </c>
      <c r="W526" s="232">
        <f>T526/14.0067</f>
        <v>5.9828510641335928</v>
      </c>
      <c r="X526" s="232" t="s">
        <v>55</v>
      </c>
      <c r="Y526" s="232">
        <f>W526/R526</f>
        <v>0.7905660377358491</v>
      </c>
      <c r="Z526" s="232" t="s">
        <v>55</v>
      </c>
      <c r="AA526" s="232">
        <v>7.14</v>
      </c>
      <c r="AB526" s="232" t="s">
        <v>56</v>
      </c>
      <c r="AC526" s="232">
        <v>4</v>
      </c>
      <c r="AD526" s="232" t="s">
        <v>154</v>
      </c>
      <c r="AE526" s="232" t="s">
        <v>75</v>
      </c>
      <c r="AF526" s="232" t="s">
        <v>58</v>
      </c>
      <c r="AG526" s="232" t="s">
        <v>77</v>
      </c>
      <c r="AH526" s="232" t="s">
        <v>209</v>
      </c>
      <c r="AI526" s="232" t="s">
        <v>60</v>
      </c>
      <c r="AJ526" s="232" t="s">
        <v>553</v>
      </c>
      <c r="AK526" s="232" t="s">
        <v>174</v>
      </c>
      <c r="AL526" s="232" t="s">
        <v>55</v>
      </c>
      <c r="AM526" s="232"/>
      <c r="AN526" s="232">
        <v>60</v>
      </c>
      <c r="AO526" s="232">
        <v>18</v>
      </c>
      <c r="AP526" s="232" t="s">
        <v>877</v>
      </c>
      <c r="AQ526" s="3" t="s">
        <v>555</v>
      </c>
    </row>
    <row r="527" spans="1:43" x14ac:dyDescent="0.25">
      <c r="A527" s="230" t="s">
        <v>904</v>
      </c>
      <c r="B527" s="232" t="s">
        <v>80</v>
      </c>
      <c r="C527" s="232" t="s">
        <v>93</v>
      </c>
      <c r="D527" s="230" t="s">
        <v>98</v>
      </c>
      <c r="E527" s="232" t="s">
        <v>99</v>
      </c>
      <c r="F527" s="233" t="s">
        <v>556</v>
      </c>
      <c r="G527" s="232" t="s">
        <v>97</v>
      </c>
      <c r="H527" s="232" t="s">
        <v>86</v>
      </c>
      <c r="I527" s="232" t="s">
        <v>68</v>
      </c>
      <c r="J527" s="232" t="s">
        <v>191</v>
      </c>
      <c r="K527" s="232">
        <v>8</v>
      </c>
      <c r="L527" s="232">
        <f>K527</f>
        <v>8</v>
      </c>
      <c r="M527" s="232"/>
      <c r="N527" s="232" t="s">
        <v>52</v>
      </c>
      <c r="O527" s="232">
        <v>74.3</v>
      </c>
      <c r="P527" s="232" t="s">
        <v>55</v>
      </c>
      <c r="Q527" s="232" t="s">
        <v>261</v>
      </c>
      <c r="R527" s="232">
        <f>O527/14.0067</f>
        <v>5.3046042251208343</v>
      </c>
      <c r="S527" s="232" t="s">
        <v>55</v>
      </c>
      <c r="T527" s="232">
        <v>106</v>
      </c>
      <c r="U527" s="232" t="s">
        <v>55</v>
      </c>
      <c r="V527" s="230" t="s">
        <v>232</v>
      </c>
      <c r="W527" s="232">
        <f>T527/14.0067</f>
        <v>7.5678068353002486</v>
      </c>
      <c r="X527" s="232" t="s">
        <v>55</v>
      </c>
      <c r="Y527" s="232">
        <f>W527/R527</f>
        <v>1.426648721399731</v>
      </c>
      <c r="Z527" s="232" t="s">
        <v>55</v>
      </c>
      <c r="AA527" s="232">
        <v>7.14</v>
      </c>
      <c r="AB527" s="232" t="s">
        <v>56</v>
      </c>
      <c r="AC527" s="232">
        <v>4</v>
      </c>
      <c r="AD527" s="232" t="s">
        <v>154</v>
      </c>
      <c r="AE527" s="232" t="s">
        <v>75</v>
      </c>
      <c r="AF527" s="232" t="s">
        <v>58</v>
      </c>
      <c r="AG527" s="232" t="s">
        <v>77</v>
      </c>
      <c r="AH527" s="232" t="s">
        <v>209</v>
      </c>
      <c r="AI527" s="232" t="s">
        <v>60</v>
      </c>
      <c r="AJ527" s="232" t="s">
        <v>553</v>
      </c>
      <c r="AK527" s="232" t="s">
        <v>174</v>
      </c>
      <c r="AL527" s="232" t="s">
        <v>55</v>
      </c>
      <c r="AM527" s="232"/>
      <c r="AN527" s="232">
        <v>60</v>
      </c>
      <c r="AO527" s="232">
        <v>18</v>
      </c>
      <c r="AP527" s="232" t="s">
        <v>877</v>
      </c>
      <c r="AQ527" s="3" t="s">
        <v>555</v>
      </c>
    </row>
    <row r="528" spans="1:43" x14ac:dyDescent="0.25">
      <c r="A528" s="230" t="s">
        <v>904</v>
      </c>
      <c r="B528" s="232" t="s">
        <v>80</v>
      </c>
      <c r="C528" s="232" t="s">
        <v>93</v>
      </c>
      <c r="D528" s="230" t="s">
        <v>98</v>
      </c>
      <c r="E528" s="232" t="s">
        <v>99</v>
      </c>
      <c r="F528" s="233" t="s">
        <v>556</v>
      </c>
      <c r="G528" s="232" t="s">
        <v>97</v>
      </c>
      <c r="H528" s="232" t="s">
        <v>86</v>
      </c>
      <c r="I528" s="232" t="s">
        <v>68</v>
      </c>
      <c r="J528" s="232" t="s">
        <v>87</v>
      </c>
      <c r="K528" s="232">
        <v>6</v>
      </c>
      <c r="L528" s="232">
        <f>K528</f>
        <v>6</v>
      </c>
      <c r="M528" s="232"/>
      <c r="N528" s="232" t="s">
        <v>52</v>
      </c>
      <c r="O528" s="232">
        <v>26.5</v>
      </c>
      <c r="P528" s="232" t="s">
        <v>55</v>
      </c>
      <c r="Q528" s="232" t="s">
        <v>261</v>
      </c>
      <c r="R528" s="232">
        <f>O528/14.0067</f>
        <v>1.8919517088250621</v>
      </c>
      <c r="S528" s="232" t="s">
        <v>55</v>
      </c>
      <c r="T528" s="232">
        <v>206</v>
      </c>
      <c r="U528" s="232" t="s">
        <v>55</v>
      </c>
      <c r="V528" s="230" t="s">
        <v>232</v>
      </c>
      <c r="W528" s="232">
        <f>T528/14.0067</f>
        <v>14.707247245960861</v>
      </c>
      <c r="X528" s="232" t="s">
        <v>55</v>
      </c>
      <c r="Y528" s="232">
        <f>W528/R528</f>
        <v>7.7735849056603774</v>
      </c>
      <c r="Z528" s="232" t="s">
        <v>55</v>
      </c>
      <c r="AA528" s="232">
        <v>7.14</v>
      </c>
      <c r="AB528" s="232" t="s">
        <v>56</v>
      </c>
      <c r="AC528" s="232">
        <v>4</v>
      </c>
      <c r="AD528" s="232" t="s">
        <v>154</v>
      </c>
      <c r="AE528" s="232" t="s">
        <v>75</v>
      </c>
      <c r="AF528" s="232" t="s">
        <v>58</v>
      </c>
      <c r="AG528" s="232" t="s">
        <v>77</v>
      </c>
      <c r="AH528" s="232" t="s">
        <v>209</v>
      </c>
      <c r="AI528" s="232" t="s">
        <v>60</v>
      </c>
      <c r="AJ528" s="232" t="s">
        <v>553</v>
      </c>
      <c r="AK528" s="232" t="s">
        <v>174</v>
      </c>
      <c r="AL528" s="232" t="s">
        <v>55</v>
      </c>
      <c r="AM528" s="232"/>
      <c r="AN528" s="232">
        <v>60</v>
      </c>
      <c r="AO528" s="232">
        <v>18</v>
      </c>
      <c r="AP528" s="232" t="s">
        <v>877</v>
      </c>
      <c r="AQ528" s="3" t="s">
        <v>555</v>
      </c>
    </row>
    <row r="529" spans="1:43" x14ac:dyDescent="0.25">
      <c r="A529" s="230" t="s">
        <v>904</v>
      </c>
      <c r="B529" s="232" t="s">
        <v>80</v>
      </c>
      <c r="C529" s="232" t="s">
        <v>93</v>
      </c>
      <c r="D529" s="230" t="s">
        <v>98</v>
      </c>
      <c r="E529" s="232" t="s">
        <v>99</v>
      </c>
      <c r="F529" s="233" t="s">
        <v>556</v>
      </c>
      <c r="G529" s="232" t="s">
        <v>97</v>
      </c>
      <c r="H529" s="232" t="s">
        <v>86</v>
      </c>
      <c r="I529" s="232" t="s">
        <v>68</v>
      </c>
      <c r="J529" s="232" t="s">
        <v>203</v>
      </c>
      <c r="K529" s="232">
        <v>16</v>
      </c>
      <c r="L529" s="232">
        <f>K529</f>
        <v>16</v>
      </c>
      <c r="M529" s="232"/>
      <c r="N529" s="232" t="s">
        <v>52</v>
      </c>
      <c r="O529" s="232">
        <v>63.3</v>
      </c>
      <c r="P529" s="232" t="s">
        <v>55</v>
      </c>
      <c r="Q529" s="232" t="s">
        <v>261</v>
      </c>
      <c r="R529" s="232">
        <f>O529/14.0067</f>
        <v>4.5192657799481672</v>
      </c>
      <c r="S529" s="232" t="s">
        <v>55</v>
      </c>
      <c r="T529" s="232">
        <v>472</v>
      </c>
      <c r="U529" s="232" t="s">
        <v>55</v>
      </c>
      <c r="V529" s="230" t="s">
        <v>232</v>
      </c>
      <c r="W529" s="232">
        <f>T529/14.0067</f>
        <v>33.698158738318092</v>
      </c>
      <c r="X529" s="232" t="s">
        <v>55</v>
      </c>
      <c r="Y529" s="232">
        <f>W529/R529</f>
        <v>7.4565560821485004</v>
      </c>
      <c r="Z529" s="232" t="s">
        <v>55</v>
      </c>
      <c r="AA529" s="232">
        <v>7.14</v>
      </c>
      <c r="AB529" s="232" t="s">
        <v>56</v>
      </c>
      <c r="AC529" s="232">
        <v>4</v>
      </c>
      <c r="AD529" s="232" t="s">
        <v>154</v>
      </c>
      <c r="AE529" s="232" t="s">
        <v>75</v>
      </c>
      <c r="AF529" s="232" t="s">
        <v>58</v>
      </c>
      <c r="AG529" s="232" t="s">
        <v>77</v>
      </c>
      <c r="AH529" s="232" t="s">
        <v>209</v>
      </c>
      <c r="AI529" s="232" t="s">
        <v>60</v>
      </c>
      <c r="AJ529" s="232" t="s">
        <v>553</v>
      </c>
      <c r="AK529" s="232" t="s">
        <v>174</v>
      </c>
      <c r="AL529" s="232" t="s">
        <v>55</v>
      </c>
      <c r="AM529" s="232"/>
      <c r="AN529" s="232">
        <v>60</v>
      </c>
      <c r="AO529" s="232">
        <v>18</v>
      </c>
      <c r="AP529" s="232" t="s">
        <v>877</v>
      </c>
      <c r="AQ529" s="3" t="s">
        <v>555</v>
      </c>
    </row>
    <row r="530" spans="1:43" x14ac:dyDescent="0.25">
      <c r="A530" s="230" t="s">
        <v>904</v>
      </c>
      <c r="B530" s="232" t="s">
        <v>42</v>
      </c>
      <c r="C530" s="232" t="s">
        <v>69</v>
      </c>
      <c r="D530" s="232" t="s">
        <v>579</v>
      </c>
      <c r="E530" s="232" t="s">
        <v>580</v>
      </c>
      <c r="F530" s="233" t="s">
        <v>581</v>
      </c>
      <c r="G530" s="232" t="s">
        <v>97</v>
      </c>
      <c r="H530" s="232" t="s">
        <v>86</v>
      </c>
      <c r="I530" s="232" t="s">
        <v>68</v>
      </c>
      <c r="J530" s="232" t="s">
        <v>203</v>
      </c>
      <c r="K530" s="232">
        <v>12</v>
      </c>
      <c r="L530" s="232">
        <f>K530</f>
        <v>12</v>
      </c>
      <c r="M530" s="232"/>
      <c r="N530" s="232" t="s">
        <v>52</v>
      </c>
      <c r="O530" s="232">
        <v>8.4</v>
      </c>
      <c r="P530" s="232" t="s">
        <v>55</v>
      </c>
      <c r="Q530" s="232" t="s">
        <v>261</v>
      </c>
      <c r="R530" s="232">
        <f>O530/14.0067</f>
        <v>0.59971299449549142</v>
      </c>
      <c r="S530" s="232" t="s">
        <v>55</v>
      </c>
      <c r="T530" s="232">
        <v>92.8</v>
      </c>
      <c r="U530" s="232" t="s">
        <v>55</v>
      </c>
      <c r="V530" s="230" t="s">
        <v>232</v>
      </c>
      <c r="W530" s="232">
        <f>T530/14.0067</f>
        <v>6.6254007010930476</v>
      </c>
      <c r="X530" s="232" t="s">
        <v>55</v>
      </c>
      <c r="Y530" s="232">
        <f>W530/R530</f>
        <v>11.047619047619047</v>
      </c>
      <c r="Z530" s="232" t="s">
        <v>55</v>
      </c>
      <c r="AA530" s="232">
        <v>7.14</v>
      </c>
      <c r="AB530" s="232" t="s">
        <v>56</v>
      </c>
      <c r="AC530" s="232">
        <v>4</v>
      </c>
      <c r="AD530" s="232" t="s">
        <v>154</v>
      </c>
      <c r="AE530" s="232" t="s">
        <v>75</v>
      </c>
      <c r="AF530" s="232" t="s">
        <v>58</v>
      </c>
      <c r="AG530" s="232" t="s">
        <v>77</v>
      </c>
      <c r="AH530" s="232" t="s">
        <v>209</v>
      </c>
      <c r="AI530" s="232" t="s">
        <v>60</v>
      </c>
      <c r="AJ530" s="232" t="s">
        <v>553</v>
      </c>
      <c r="AK530" s="232" t="s">
        <v>174</v>
      </c>
      <c r="AL530" s="232" t="s">
        <v>55</v>
      </c>
      <c r="AM530" s="232"/>
      <c r="AN530" s="232">
        <v>60</v>
      </c>
      <c r="AO530" s="232">
        <v>18</v>
      </c>
      <c r="AP530" s="232" t="s">
        <v>877</v>
      </c>
      <c r="AQ530" s="3" t="s">
        <v>555</v>
      </c>
    </row>
    <row r="531" spans="1:43" x14ac:dyDescent="0.25">
      <c r="A531" s="230" t="s">
        <v>904</v>
      </c>
      <c r="B531" s="232" t="s">
        <v>109</v>
      </c>
      <c r="C531" s="232" t="s">
        <v>110</v>
      </c>
      <c r="D531" s="232" t="s">
        <v>111</v>
      </c>
      <c r="E531" s="232" t="s">
        <v>112</v>
      </c>
      <c r="F531" s="233" t="s">
        <v>559</v>
      </c>
      <c r="G531" s="232" t="s">
        <v>108</v>
      </c>
      <c r="H531" s="232" t="s">
        <v>86</v>
      </c>
      <c r="I531" s="232" t="s">
        <v>68</v>
      </c>
      <c r="J531" s="232" t="s">
        <v>203</v>
      </c>
      <c r="K531" s="232">
        <v>12</v>
      </c>
      <c r="L531" s="232">
        <f>K531</f>
        <v>12</v>
      </c>
      <c r="M531" s="232"/>
      <c r="N531" s="232" t="s">
        <v>52</v>
      </c>
      <c r="O531" s="232">
        <v>15.4</v>
      </c>
      <c r="P531" s="232" t="s">
        <v>55</v>
      </c>
      <c r="Q531" s="232" t="s">
        <v>261</v>
      </c>
      <c r="R531" s="232">
        <f>(O531/14.0067)</f>
        <v>1.0994738232417343</v>
      </c>
      <c r="S531" s="232" t="s">
        <v>55</v>
      </c>
      <c r="T531" s="232">
        <v>973</v>
      </c>
      <c r="U531" s="232" t="s">
        <v>55</v>
      </c>
      <c r="V531" s="230" t="s">
        <v>232</v>
      </c>
      <c r="W531" s="232">
        <f>T531/14.0067</f>
        <v>69.466755195727757</v>
      </c>
      <c r="X531" s="232" t="s">
        <v>55</v>
      </c>
      <c r="Y531" s="232">
        <f>W531/R531</f>
        <v>63.18181818181818</v>
      </c>
      <c r="Z531" s="232" t="s">
        <v>55</v>
      </c>
      <c r="AA531" s="232">
        <v>7.14</v>
      </c>
      <c r="AB531" s="232" t="s">
        <v>56</v>
      </c>
      <c r="AC531" s="232">
        <v>4</v>
      </c>
      <c r="AD531" s="232" t="s">
        <v>154</v>
      </c>
      <c r="AE531" s="232" t="s">
        <v>75</v>
      </c>
      <c r="AF531" s="232" t="s">
        <v>58</v>
      </c>
      <c r="AG531" s="232" t="s">
        <v>77</v>
      </c>
      <c r="AH531" s="232" t="s">
        <v>209</v>
      </c>
      <c r="AI531" s="232" t="s">
        <v>60</v>
      </c>
      <c r="AJ531" s="232" t="s">
        <v>553</v>
      </c>
      <c r="AK531" s="232" t="s">
        <v>174</v>
      </c>
      <c r="AL531" s="232" t="s">
        <v>55</v>
      </c>
      <c r="AM531" s="232"/>
      <c r="AN531" s="232">
        <v>60</v>
      </c>
      <c r="AO531" s="232">
        <v>18</v>
      </c>
      <c r="AP531" s="232" t="s">
        <v>877</v>
      </c>
      <c r="AQ531" s="3" t="s">
        <v>555</v>
      </c>
    </row>
    <row r="532" spans="1:43" x14ac:dyDescent="0.25">
      <c r="A532" s="230" t="s">
        <v>904</v>
      </c>
      <c r="B532" s="232" t="s">
        <v>109</v>
      </c>
      <c r="C532" s="232" t="s">
        <v>110</v>
      </c>
      <c r="D532" s="232" t="s">
        <v>111</v>
      </c>
      <c r="E532" s="232" t="s">
        <v>112</v>
      </c>
      <c r="F532" s="233" t="s">
        <v>559</v>
      </c>
      <c r="G532" s="232" t="s">
        <v>108</v>
      </c>
      <c r="H532" s="232" t="s">
        <v>86</v>
      </c>
      <c r="I532" s="232" t="s">
        <v>68</v>
      </c>
      <c r="J532" s="232" t="s">
        <v>203</v>
      </c>
      <c r="K532" s="232">
        <v>11</v>
      </c>
      <c r="L532" s="232">
        <f>K532</f>
        <v>11</v>
      </c>
      <c r="M532" s="232"/>
      <c r="N532" s="232" t="s">
        <v>52</v>
      </c>
      <c r="O532" s="232">
        <v>181</v>
      </c>
      <c r="P532" s="232" t="s">
        <v>55</v>
      </c>
      <c r="Q532" s="232" t="s">
        <v>261</v>
      </c>
      <c r="R532" s="232">
        <f>(O532/14.0067)</f>
        <v>12.922387143295708</v>
      </c>
      <c r="S532" s="232" t="s">
        <v>55</v>
      </c>
      <c r="T532" s="232">
        <v>2035</v>
      </c>
      <c r="U532" s="232" t="s">
        <v>55</v>
      </c>
      <c r="V532" s="230" t="s">
        <v>232</v>
      </c>
      <c r="W532" s="232">
        <f>T532/14.0067</f>
        <v>145.28761235694347</v>
      </c>
      <c r="X532" s="232" t="s">
        <v>55</v>
      </c>
      <c r="Y532" s="232">
        <f>W532/R532</f>
        <v>11.243093922651935</v>
      </c>
      <c r="Z532" s="232" t="s">
        <v>55</v>
      </c>
      <c r="AA532" s="232">
        <v>7.14</v>
      </c>
      <c r="AB532" s="232" t="s">
        <v>56</v>
      </c>
      <c r="AC532" s="232">
        <v>4</v>
      </c>
      <c r="AD532" s="232" t="s">
        <v>154</v>
      </c>
      <c r="AE532" s="232" t="s">
        <v>75</v>
      </c>
      <c r="AF532" s="232" t="s">
        <v>58</v>
      </c>
      <c r="AG532" s="232" t="s">
        <v>77</v>
      </c>
      <c r="AH532" s="232" t="s">
        <v>209</v>
      </c>
      <c r="AI532" s="232" t="s">
        <v>60</v>
      </c>
      <c r="AJ532" s="232" t="s">
        <v>553</v>
      </c>
      <c r="AK532" s="232" t="s">
        <v>174</v>
      </c>
      <c r="AL532" s="232" t="s">
        <v>55</v>
      </c>
      <c r="AM532" s="232"/>
      <c r="AN532" s="232">
        <v>60</v>
      </c>
      <c r="AO532" s="232">
        <v>18</v>
      </c>
      <c r="AP532" s="232" t="s">
        <v>877</v>
      </c>
      <c r="AQ532" s="3" t="s">
        <v>555</v>
      </c>
    </row>
    <row r="533" spans="1:43" x14ac:dyDescent="0.25">
      <c r="A533" s="230" t="s">
        <v>904</v>
      </c>
      <c r="B533" s="232" t="s">
        <v>109</v>
      </c>
      <c r="C533" s="232" t="s">
        <v>110</v>
      </c>
      <c r="D533" s="232" t="s">
        <v>111</v>
      </c>
      <c r="E533" s="232" t="s">
        <v>112</v>
      </c>
      <c r="F533" s="233" t="s">
        <v>559</v>
      </c>
      <c r="G533" s="232" t="s">
        <v>108</v>
      </c>
      <c r="H533" s="232" t="s">
        <v>86</v>
      </c>
      <c r="I533" s="232" t="s">
        <v>68</v>
      </c>
      <c r="J533" s="232" t="s">
        <v>203</v>
      </c>
      <c r="K533" s="232">
        <v>15</v>
      </c>
      <c r="L533" s="232">
        <f>K533</f>
        <v>15</v>
      </c>
      <c r="M533" s="232"/>
      <c r="N533" s="232" t="s">
        <v>52</v>
      </c>
      <c r="O533" s="232">
        <v>132</v>
      </c>
      <c r="P533" s="232" t="s">
        <v>55</v>
      </c>
      <c r="Q533" s="232" t="s">
        <v>261</v>
      </c>
      <c r="R533" s="232">
        <f>(O533/14.0067)</f>
        <v>9.4240613420720081</v>
      </c>
      <c r="S533" s="232" t="s">
        <v>55</v>
      </c>
      <c r="T533" s="232">
        <v>2267</v>
      </c>
      <c r="U533" s="232" t="s">
        <v>55</v>
      </c>
      <c r="V533" s="230" t="s">
        <v>232</v>
      </c>
      <c r="W533" s="232">
        <f>T533/14.0067</f>
        <v>161.85111410967608</v>
      </c>
      <c r="X533" s="232" t="s">
        <v>55</v>
      </c>
      <c r="Y533" s="232">
        <f>W533/R533</f>
        <v>17.174242424242426</v>
      </c>
      <c r="Z533" s="232" t="s">
        <v>55</v>
      </c>
      <c r="AA533" s="232">
        <v>7.14</v>
      </c>
      <c r="AB533" s="232" t="s">
        <v>56</v>
      </c>
      <c r="AC533" s="232">
        <v>4</v>
      </c>
      <c r="AD533" s="232" t="s">
        <v>154</v>
      </c>
      <c r="AE533" s="232" t="s">
        <v>75</v>
      </c>
      <c r="AF533" s="232" t="s">
        <v>58</v>
      </c>
      <c r="AG533" s="232" t="s">
        <v>77</v>
      </c>
      <c r="AH533" s="232" t="s">
        <v>209</v>
      </c>
      <c r="AI533" s="232" t="s">
        <v>60</v>
      </c>
      <c r="AJ533" s="232" t="s">
        <v>553</v>
      </c>
      <c r="AK533" s="232" t="s">
        <v>174</v>
      </c>
      <c r="AL533" s="232" t="s">
        <v>55</v>
      </c>
      <c r="AM533" s="232"/>
      <c r="AN533" s="232">
        <v>60</v>
      </c>
      <c r="AO533" s="232">
        <v>18</v>
      </c>
      <c r="AP533" s="232" t="s">
        <v>877</v>
      </c>
      <c r="AQ533" s="3" t="s">
        <v>555</v>
      </c>
    </row>
    <row r="534" spans="1:43" x14ac:dyDescent="0.25">
      <c r="A534" s="230" t="s">
        <v>904</v>
      </c>
      <c r="B534" s="232" t="s">
        <v>42</v>
      </c>
      <c r="C534" s="232" t="s">
        <v>157</v>
      </c>
      <c r="D534" s="232" t="s">
        <v>158</v>
      </c>
      <c r="E534" s="232" t="s">
        <v>563</v>
      </c>
      <c r="F534" s="233" t="s">
        <v>564</v>
      </c>
      <c r="G534" s="232" t="s">
        <v>97</v>
      </c>
      <c r="H534" s="232" t="s">
        <v>86</v>
      </c>
      <c r="I534" s="232" t="s">
        <v>68</v>
      </c>
      <c r="J534" s="232" t="s">
        <v>203</v>
      </c>
      <c r="K534" s="232">
        <v>12</v>
      </c>
      <c r="L534" s="232">
        <f>K534</f>
        <v>12</v>
      </c>
      <c r="M534" s="232"/>
      <c r="N534" s="232" t="s">
        <v>52</v>
      </c>
      <c r="O534" s="232">
        <v>60.7</v>
      </c>
      <c r="P534" s="232" t="s">
        <v>55</v>
      </c>
      <c r="Q534" s="232" t="s">
        <v>261</v>
      </c>
      <c r="R534" s="232">
        <f>(O534/14.0067)</f>
        <v>4.3336403292709917</v>
      </c>
      <c r="S534" s="232" t="s">
        <v>55</v>
      </c>
      <c r="T534" s="232">
        <v>893</v>
      </c>
      <c r="U534" s="232" t="s">
        <v>55</v>
      </c>
      <c r="V534" s="230" t="s">
        <v>232</v>
      </c>
      <c r="W534" s="232">
        <f>T534/14.0067</f>
        <v>63.755202867199266</v>
      </c>
      <c r="X534" s="232" t="s">
        <v>55</v>
      </c>
      <c r="Y534" s="232">
        <f>W534/R534</f>
        <v>14.711696869851728</v>
      </c>
      <c r="Z534" s="232" t="s">
        <v>55</v>
      </c>
      <c r="AA534" s="232">
        <v>7.14</v>
      </c>
      <c r="AB534" s="232" t="s">
        <v>56</v>
      </c>
      <c r="AC534" s="232">
        <v>4</v>
      </c>
      <c r="AD534" s="232" t="s">
        <v>154</v>
      </c>
      <c r="AE534" s="232" t="s">
        <v>75</v>
      </c>
      <c r="AF534" s="232" t="s">
        <v>58</v>
      </c>
      <c r="AG534" s="232" t="s">
        <v>77</v>
      </c>
      <c r="AH534" s="232" t="s">
        <v>209</v>
      </c>
      <c r="AI534" s="232" t="s">
        <v>60</v>
      </c>
      <c r="AJ534" s="232" t="s">
        <v>553</v>
      </c>
      <c r="AK534" s="232" t="s">
        <v>174</v>
      </c>
      <c r="AL534" s="232" t="s">
        <v>55</v>
      </c>
      <c r="AM534" s="232"/>
      <c r="AN534" s="232">
        <v>60</v>
      </c>
      <c r="AO534" s="232">
        <v>18</v>
      </c>
      <c r="AP534" s="232" t="s">
        <v>877</v>
      </c>
      <c r="AQ534" s="3" t="s">
        <v>555</v>
      </c>
    </row>
    <row r="535" spans="1:43" x14ac:dyDescent="0.25">
      <c r="A535" s="230" t="s">
        <v>904</v>
      </c>
      <c r="B535" s="232" t="s">
        <v>42</v>
      </c>
      <c r="C535" s="232" t="s">
        <v>157</v>
      </c>
      <c r="D535" s="232" t="s">
        <v>158</v>
      </c>
      <c r="E535" s="232" t="s">
        <v>565</v>
      </c>
      <c r="F535" s="233" t="s">
        <v>566</v>
      </c>
      <c r="G535" s="232" t="s">
        <v>108</v>
      </c>
      <c r="H535" s="232" t="s">
        <v>86</v>
      </c>
      <c r="I535" s="232" t="s">
        <v>68</v>
      </c>
      <c r="J535" s="232" t="s">
        <v>203</v>
      </c>
      <c r="K535" s="232">
        <v>13</v>
      </c>
      <c r="L535" s="232">
        <f>K535</f>
        <v>13</v>
      </c>
      <c r="M535" s="232"/>
      <c r="N535" s="232" t="s">
        <v>52</v>
      </c>
      <c r="O535" s="232">
        <v>27.2</v>
      </c>
      <c r="P535" s="232" t="s">
        <v>55</v>
      </c>
      <c r="Q535" s="232" t="s">
        <v>261</v>
      </c>
      <c r="R535" s="232">
        <f>(O535/14.0067)</f>
        <v>1.9419277916996864</v>
      </c>
      <c r="S535" s="232" t="s">
        <v>55</v>
      </c>
      <c r="T535" s="232">
        <v>246</v>
      </c>
      <c r="U535" s="232" t="s">
        <v>55</v>
      </c>
      <c r="V535" s="230" t="s">
        <v>232</v>
      </c>
      <c r="W535" s="232">
        <f>T535/14.0067</f>
        <v>17.563023410225107</v>
      </c>
      <c r="X535" s="232" t="s">
        <v>55</v>
      </c>
      <c r="Y535" s="232">
        <f>W535/R535</f>
        <v>9.0441176470588243</v>
      </c>
      <c r="Z535" s="232" t="s">
        <v>55</v>
      </c>
      <c r="AA535" s="232">
        <v>7.14</v>
      </c>
      <c r="AB535" s="232" t="s">
        <v>56</v>
      </c>
      <c r="AC535" s="232">
        <v>4</v>
      </c>
      <c r="AD535" s="232" t="s">
        <v>154</v>
      </c>
      <c r="AE535" s="232" t="s">
        <v>75</v>
      </c>
      <c r="AF535" s="232" t="s">
        <v>58</v>
      </c>
      <c r="AG535" s="232" t="s">
        <v>77</v>
      </c>
      <c r="AH535" s="232" t="s">
        <v>209</v>
      </c>
      <c r="AI535" s="232" t="s">
        <v>60</v>
      </c>
      <c r="AJ535" s="232" t="s">
        <v>553</v>
      </c>
      <c r="AK535" s="232" t="s">
        <v>174</v>
      </c>
      <c r="AL535" s="232" t="s">
        <v>55</v>
      </c>
      <c r="AM535" s="232"/>
      <c r="AN535" s="232">
        <v>60</v>
      </c>
      <c r="AO535" s="232">
        <v>18</v>
      </c>
      <c r="AP535" s="232" t="s">
        <v>877</v>
      </c>
      <c r="AQ535" s="3" t="s">
        <v>555</v>
      </c>
    </row>
    <row r="536" spans="1:43" x14ac:dyDescent="0.25">
      <c r="A536" s="230" t="s">
        <v>904</v>
      </c>
      <c r="B536" s="232" t="s">
        <v>42</v>
      </c>
      <c r="C536" s="232" t="s">
        <v>157</v>
      </c>
      <c r="D536" s="232" t="s">
        <v>158</v>
      </c>
      <c r="E536" s="232" t="s">
        <v>567</v>
      </c>
      <c r="F536" s="233" t="s">
        <v>568</v>
      </c>
      <c r="G536" s="232" t="s">
        <v>97</v>
      </c>
      <c r="H536" s="232" t="s">
        <v>86</v>
      </c>
      <c r="I536" s="232" t="s">
        <v>68</v>
      </c>
      <c r="J536" s="232" t="s">
        <v>87</v>
      </c>
      <c r="K536" s="232">
        <v>8</v>
      </c>
      <c r="L536" s="232">
        <f>K536</f>
        <v>8</v>
      </c>
      <c r="M536" s="232"/>
      <c r="N536" s="232" t="s">
        <v>52</v>
      </c>
      <c r="O536" s="232">
        <v>31.2</v>
      </c>
      <c r="P536" s="232" t="s">
        <v>55</v>
      </c>
      <c r="Q536" s="232" t="s">
        <v>261</v>
      </c>
      <c r="R536" s="232">
        <f>(O536/14.0067)</f>
        <v>2.227505408126111</v>
      </c>
      <c r="S536" s="232" t="s">
        <v>55</v>
      </c>
      <c r="T536" s="232">
        <v>144</v>
      </c>
      <c r="U536" s="232" t="s">
        <v>55</v>
      </c>
      <c r="V536" s="230" t="s">
        <v>232</v>
      </c>
      <c r="W536" s="232">
        <f>T536/14.0067</f>
        <v>10.280794191351282</v>
      </c>
      <c r="X536" s="232" t="s">
        <v>55</v>
      </c>
      <c r="Y536" s="232">
        <f>W536/R536</f>
        <v>4.6153846153846159</v>
      </c>
      <c r="Z536" s="232" t="s">
        <v>55</v>
      </c>
      <c r="AA536" s="232">
        <v>7.14</v>
      </c>
      <c r="AB536" s="232" t="s">
        <v>56</v>
      </c>
      <c r="AC536" s="232">
        <v>4</v>
      </c>
      <c r="AD536" s="232" t="s">
        <v>154</v>
      </c>
      <c r="AE536" s="232" t="s">
        <v>75</v>
      </c>
      <c r="AF536" s="232" t="s">
        <v>58</v>
      </c>
      <c r="AG536" s="232" t="s">
        <v>77</v>
      </c>
      <c r="AH536" s="232" t="s">
        <v>209</v>
      </c>
      <c r="AI536" s="232" t="s">
        <v>60</v>
      </c>
      <c r="AJ536" s="232" t="s">
        <v>553</v>
      </c>
      <c r="AK536" s="232" t="s">
        <v>174</v>
      </c>
      <c r="AL536" s="232" t="s">
        <v>55</v>
      </c>
      <c r="AM536" s="232"/>
      <c r="AN536" s="232">
        <v>60</v>
      </c>
      <c r="AO536" s="232">
        <v>18</v>
      </c>
      <c r="AP536" s="232" t="s">
        <v>877</v>
      </c>
      <c r="AQ536" s="3" t="s">
        <v>555</v>
      </c>
    </row>
    <row r="537" spans="1:43" x14ac:dyDescent="0.25">
      <c r="A537" s="230" t="s">
        <v>904</v>
      </c>
      <c r="B537" s="232" t="s">
        <v>42</v>
      </c>
      <c r="C537" s="232" t="s">
        <v>119</v>
      </c>
      <c r="D537" s="230" t="s">
        <v>120</v>
      </c>
      <c r="E537" s="232" t="s">
        <v>161</v>
      </c>
      <c r="F537" s="233" t="s">
        <v>427</v>
      </c>
      <c r="G537" s="232" t="s">
        <v>73</v>
      </c>
      <c r="H537" s="230" t="s">
        <v>228</v>
      </c>
      <c r="I537" s="232" t="s">
        <v>49</v>
      </c>
      <c r="J537" s="232" t="s">
        <v>87</v>
      </c>
      <c r="K537" s="232">
        <v>8</v>
      </c>
      <c r="L537" s="232">
        <f>K537</f>
        <v>8</v>
      </c>
      <c r="M537" s="232"/>
      <c r="N537" s="232" t="s">
        <v>52</v>
      </c>
      <c r="O537" s="232">
        <v>23.6</v>
      </c>
      <c r="P537" s="232" t="s">
        <v>55</v>
      </c>
      <c r="Q537" s="232" t="s">
        <v>261</v>
      </c>
      <c r="R537" s="232">
        <f>O537/14.0067</f>
        <v>1.6849079369159046</v>
      </c>
      <c r="S537" s="232" t="s">
        <v>55</v>
      </c>
      <c r="T537" s="232">
        <v>13.2</v>
      </c>
      <c r="U537" s="232" t="s">
        <v>55</v>
      </c>
      <c r="V537" s="230" t="s">
        <v>232</v>
      </c>
      <c r="W537" s="232">
        <f>T537/14.0067</f>
        <v>0.94240613420720076</v>
      </c>
      <c r="X537" s="232" t="s">
        <v>55</v>
      </c>
      <c r="Y537" s="232">
        <f>W537/R537</f>
        <v>0.55932203389830504</v>
      </c>
      <c r="Z537" s="232" t="s">
        <v>55</v>
      </c>
      <c r="AA537" s="232">
        <v>7.14</v>
      </c>
      <c r="AB537" s="232" t="s">
        <v>56</v>
      </c>
      <c r="AC537" s="232">
        <v>4</v>
      </c>
      <c r="AD537" s="232" t="s">
        <v>154</v>
      </c>
      <c r="AE537" s="232" t="s">
        <v>75</v>
      </c>
      <c r="AF537" s="232" t="s">
        <v>58</v>
      </c>
      <c r="AG537" s="232" t="s">
        <v>77</v>
      </c>
      <c r="AH537" s="232" t="s">
        <v>209</v>
      </c>
      <c r="AI537" s="232" t="s">
        <v>60</v>
      </c>
      <c r="AJ537" s="232" t="s">
        <v>553</v>
      </c>
      <c r="AK537" s="232" t="s">
        <v>174</v>
      </c>
      <c r="AL537" s="232" t="s">
        <v>55</v>
      </c>
      <c r="AM537" s="232"/>
      <c r="AN537" s="232">
        <v>60</v>
      </c>
      <c r="AO537" s="232">
        <v>18</v>
      </c>
      <c r="AP537" s="232" t="s">
        <v>877</v>
      </c>
      <c r="AQ537" s="3" t="s">
        <v>555</v>
      </c>
    </row>
    <row r="538" spans="1:43" x14ac:dyDescent="0.25">
      <c r="A538" s="230" t="s">
        <v>904</v>
      </c>
      <c r="B538" s="232" t="s">
        <v>42</v>
      </c>
      <c r="C538" s="232" t="s">
        <v>119</v>
      </c>
      <c r="D538" s="230" t="s">
        <v>120</v>
      </c>
      <c r="E538" s="232" t="s">
        <v>161</v>
      </c>
      <c r="F538" s="233" t="s">
        <v>427</v>
      </c>
      <c r="G538" s="232" t="s">
        <v>73</v>
      </c>
      <c r="H538" s="232" t="s">
        <v>573</v>
      </c>
      <c r="I538" s="232" t="s">
        <v>49</v>
      </c>
      <c r="J538" s="232" t="s">
        <v>203</v>
      </c>
      <c r="K538" s="232">
        <v>19</v>
      </c>
      <c r="L538" s="232">
        <f>K538</f>
        <v>19</v>
      </c>
      <c r="M538" s="232"/>
      <c r="N538" s="232" t="s">
        <v>52</v>
      </c>
      <c r="O538" s="232">
        <v>112</v>
      </c>
      <c r="P538" s="232" t="s">
        <v>55</v>
      </c>
      <c r="Q538" s="232" t="s">
        <v>261</v>
      </c>
      <c r="R538" s="232">
        <f>O538/14.0067</f>
        <v>7.9961732599398854</v>
      </c>
      <c r="S538" s="232" t="s">
        <v>55</v>
      </c>
      <c r="T538" s="232">
        <v>14.1</v>
      </c>
      <c r="U538" s="232" t="s">
        <v>55</v>
      </c>
      <c r="V538" s="230" t="s">
        <v>232</v>
      </c>
      <c r="W538" s="232">
        <f>T538/14.0067</f>
        <v>1.0066610979031463</v>
      </c>
      <c r="X538" s="232" t="s">
        <v>55</v>
      </c>
      <c r="Y538" s="232">
        <f>W538/R538</f>
        <v>0.12589285714285714</v>
      </c>
      <c r="Z538" s="232" t="s">
        <v>55</v>
      </c>
      <c r="AA538" s="232">
        <v>7.14</v>
      </c>
      <c r="AB538" s="232" t="s">
        <v>56</v>
      </c>
      <c r="AC538" s="232">
        <v>4</v>
      </c>
      <c r="AD538" s="232" t="s">
        <v>154</v>
      </c>
      <c r="AE538" s="232" t="s">
        <v>75</v>
      </c>
      <c r="AF538" s="232" t="s">
        <v>58</v>
      </c>
      <c r="AG538" s="232" t="s">
        <v>77</v>
      </c>
      <c r="AH538" s="232" t="s">
        <v>209</v>
      </c>
      <c r="AI538" s="232" t="s">
        <v>60</v>
      </c>
      <c r="AJ538" s="232" t="s">
        <v>553</v>
      </c>
      <c r="AK538" s="232" t="s">
        <v>174</v>
      </c>
      <c r="AL538" s="232" t="s">
        <v>55</v>
      </c>
      <c r="AM538" s="232"/>
      <c r="AN538" s="232">
        <v>60</v>
      </c>
      <c r="AO538" s="232">
        <v>18</v>
      </c>
      <c r="AP538" s="232" t="s">
        <v>877</v>
      </c>
      <c r="AQ538" s="3" t="s">
        <v>555</v>
      </c>
    </row>
    <row r="539" spans="1:43" x14ac:dyDescent="0.25">
      <c r="A539" s="230" t="s">
        <v>904</v>
      </c>
      <c r="B539" s="232" t="s">
        <v>42</v>
      </c>
      <c r="C539" s="232" t="s">
        <v>119</v>
      </c>
      <c r="D539" s="230" t="s">
        <v>120</v>
      </c>
      <c r="E539" s="232" t="s">
        <v>161</v>
      </c>
      <c r="F539" s="233" t="s">
        <v>427</v>
      </c>
      <c r="G539" s="232" t="s">
        <v>73</v>
      </c>
      <c r="H539" s="230" t="s">
        <v>228</v>
      </c>
      <c r="I539" s="232" t="s">
        <v>49</v>
      </c>
      <c r="J539" s="232" t="s">
        <v>191</v>
      </c>
      <c r="K539" s="232">
        <v>13</v>
      </c>
      <c r="L539" s="232">
        <f>K539</f>
        <v>13</v>
      </c>
      <c r="M539" s="232"/>
      <c r="N539" s="232" t="s">
        <v>52</v>
      </c>
      <c r="O539" s="232">
        <v>49</v>
      </c>
      <c r="P539" s="232" t="s">
        <v>55</v>
      </c>
      <c r="Q539" s="232" t="s">
        <v>261</v>
      </c>
      <c r="R539" s="232">
        <f>O539/14.0067</f>
        <v>3.4983258012237002</v>
      </c>
      <c r="S539" s="232" t="s">
        <v>55</v>
      </c>
      <c r="T539" s="232">
        <v>64.900000000000006</v>
      </c>
      <c r="U539" s="232" t="s">
        <v>55</v>
      </c>
      <c r="V539" s="230" t="s">
        <v>232</v>
      </c>
      <c r="W539" s="232">
        <f>T539/14.0067</f>
        <v>4.633496826518738</v>
      </c>
      <c r="X539" s="232" t="s">
        <v>55</v>
      </c>
      <c r="Y539" s="232">
        <f>W539/R539</f>
        <v>1.3244897959183675</v>
      </c>
      <c r="Z539" s="232" t="s">
        <v>55</v>
      </c>
      <c r="AA539" s="232">
        <v>7.14</v>
      </c>
      <c r="AB539" s="232" t="s">
        <v>56</v>
      </c>
      <c r="AC539" s="232">
        <v>4</v>
      </c>
      <c r="AD539" s="232" t="s">
        <v>154</v>
      </c>
      <c r="AE539" s="232" t="s">
        <v>75</v>
      </c>
      <c r="AF539" s="232" t="s">
        <v>58</v>
      </c>
      <c r="AG539" s="232" t="s">
        <v>77</v>
      </c>
      <c r="AH539" s="232" t="s">
        <v>209</v>
      </c>
      <c r="AI539" s="232" t="s">
        <v>60</v>
      </c>
      <c r="AJ539" s="232" t="s">
        <v>553</v>
      </c>
      <c r="AK539" s="232" t="s">
        <v>174</v>
      </c>
      <c r="AL539" s="232" t="s">
        <v>55</v>
      </c>
      <c r="AM539" s="232"/>
      <c r="AN539" s="232">
        <v>60</v>
      </c>
      <c r="AO539" s="232">
        <v>18</v>
      </c>
      <c r="AP539" s="232" t="s">
        <v>877</v>
      </c>
      <c r="AQ539" s="3" t="s">
        <v>555</v>
      </c>
    </row>
    <row r="540" spans="1:43" x14ac:dyDescent="0.25">
      <c r="A540" s="230" t="s">
        <v>904</v>
      </c>
      <c r="B540" s="232" t="s">
        <v>42</v>
      </c>
      <c r="C540" s="232" t="s">
        <v>119</v>
      </c>
      <c r="D540" s="230" t="s">
        <v>120</v>
      </c>
      <c r="E540" s="232" t="s">
        <v>161</v>
      </c>
      <c r="F540" s="233" t="s">
        <v>427</v>
      </c>
      <c r="G540" s="232" t="s">
        <v>73</v>
      </c>
      <c r="H540" s="232" t="s">
        <v>572</v>
      </c>
      <c r="I540" s="232" t="s">
        <v>49</v>
      </c>
      <c r="J540" s="232" t="s">
        <v>203</v>
      </c>
      <c r="K540" s="232">
        <v>19</v>
      </c>
      <c r="L540" s="232">
        <f>K540</f>
        <v>19</v>
      </c>
      <c r="M540" s="232"/>
      <c r="N540" s="232" t="s">
        <v>52</v>
      </c>
      <c r="O540" s="232">
        <v>2160</v>
      </c>
      <c r="P540" s="232" t="s">
        <v>55</v>
      </c>
      <c r="Q540" s="232" t="s">
        <v>261</v>
      </c>
      <c r="R540" s="232">
        <f>O540/14.0067</f>
        <v>154.21191287026923</v>
      </c>
      <c r="S540" s="232" t="s">
        <v>55</v>
      </c>
      <c r="T540" s="232">
        <v>222</v>
      </c>
      <c r="U540" s="232" t="s">
        <v>55</v>
      </c>
      <c r="V540" s="230" t="s">
        <v>232</v>
      </c>
      <c r="W540" s="232">
        <f>T540/14.0067</f>
        <v>15.849557711666559</v>
      </c>
      <c r="X540" s="232" t="s">
        <v>55</v>
      </c>
      <c r="Y540" s="232">
        <f>W540/R540</f>
        <v>0.10277777777777777</v>
      </c>
      <c r="Z540" s="232" t="s">
        <v>55</v>
      </c>
      <c r="AA540" s="232">
        <v>7.14</v>
      </c>
      <c r="AB540" s="232" t="s">
        <v>56</v>
      </c>
      <c r="AC540" s="232">
        <v>4</v>
      </c>
      <c r="AD540" s="232" t="s">
        <v>154</v>
      </c>
      <c r="AE540" s="232" t="s">
        <v>75</v>
      </c>
      <c r="AF540" s="232" t="s">
        <v>58</v>
      </c>
      <c r="AG540" s="232" t="s">
        <v>77</v>
      </c>
      <c r="AH540" s="232" t="s">
        <v>209</v>
      </c>
      <c r="AI540" s="232" t="s">
        <v>60</v>
      </c>
      <c r="AJ540" s="232" t="s">
        <v>553</v>
      </c>
      <c r="AK540" s="232" t="s">
        <v>174</v>
      </c>
      <c r="AL540" s="232" t="s">
        <v>55</v>
      </c>
      <c r="AM540" s="232"/>
      <c r="AN540" s="232">
        <v>60</v>
      </c>
      <c r="AO540" s="232">
        <v>18</v>
      </c>
      <c r="AP540" s="232" t="s">
        <v>877</v>
      </c>
      <c r="AQ540" s="3" t="s">
        <v>555</v>
      </c>
    </row>
    <row r="541" spans="1:43" x14ac:dyDescent="0.25">
      <c r="A541" s="230" t="s">
        <v>904</v>
      </c>
      <c r="B541" s="232" t="s">
        <v>42</v>
      </c>
      <c r="C541" s="232" t="s">
        <v>119</v>
      </c>
      <c r="D541" s="230" t="s">
        <v>120</v>
      </c>
      <c r="E541" s="232" t="s">
        <v>161</v>
      </c>
      <c r="F541" s="233" t="s">
        <v>427</v>
      </c>
      <c r="G541" s="232" t="s">
        <v>73</v>
      </c>
      <c r="H541" s="230" t="s">
        <v>228</v>
      </c>
      <c r="I541" s="232" t="s">
        <v>49</v>
      </c>
      <c r="J541" s="232" t="s">
        <v>203</v>
      </c>
      <c r="K541" s="232">
        <v>19</v>
      </c>
      <c r="L541" s="232">
        <f>K541</f>
        <v>19</v>
      </c>
      <c r="M541" s="232"/>
      <c r="N541" s="232" t="s">
        <v>52</v>
      </c>
      <c r="O541" s="232">
        <v>430</v>
      </c>
      <c r="P541" s="232" t="s">
        <v>55</v>
      </c>
      <c r="Q541" s="232" t="s">
        <v>261</v>
      </c>
      <c r="R541" s="232">
        <f>O541/14.0067</f>
        <v>30.699593765840632</v>
      </c>
      <c r="S541" s="232" t="s">
        <v>55</v>
      </c>
      <c r="T541" s="232">
        <v>284</v>
      </c>
      <c r="U541" s="232" t="s">
        <v>55</v>
      </c>
      <c r="V541" s="230" t="s">
        <v>232</v>
      </c>
      <c r="W541" s="232">
        <f>T541/14.0067</f>
        <v>20.276010766276137</v>
      </c>
      <c r="X541" s="232" t="s">
        <v>55</v>
      </c>
      <c r="Y541" s="232">
        <f>W541/R541</f>
        <v>0.66046511627906968</v>
      </c>
      <c r="Z541" s="232" t="s">
        <v>55</v>
      </c>
      <c r="AA541" s="232">
        <v>7.14</v>
      </c>
      <c r="AB541" s="232" t="s">
        <v>56</v>
      </c>
      <c r="AC541" s="232">
        <v>4</v>
      </c>
      <c r="AD541" s="232" t="s">
        <v>154</v>
      </c>
      <c r="AE541" s="232" t="s">
        <v>75</v>
      </c>
      <c r="AF541" s="232" t="s">
        <v>58</v>
      </c>
      <c r="AG541" s="232" t="s">
        <v>77</v>
      </c>
      <c r="AH541" s="232" t="s">
        <v>209</v>
      </c>
      <c r="AI541" s="232" t="s">
        <v>60</v>
      </c>
      <c r="AJ541" s="232" t="s">
        <v>553</v>
      </c>
      <c r="AK541" s="232" t="s">
        <v>174</v>
      </c>
      <c r="AL541" s="232" t="s">
        <v>55</v>
      </c>
      <c r="AM541" s="232"/>
      <c r="AN541" s="232">
        <v>60</v>
      </c>
      <c r="AO541" s="232">
        <v>18</v>
      </c>
      <c r="AP541" s="232" t="s">
        <v>877</v>
      </c>
      <c r="AQ541" s="3" t="s">
        <v>555</v>
      </c>
    </row>
    <row r="542" spans="1:43" x14ac:dyDescent="0.25">
      <c r="A542" s="230" t="s">
        <v>904</v>
      </c>
      <c r="B542" s="232" t="s">
        <v>42</v>
      </c>
      <c r="C542" s="232" t="s">
        <v>119</v>
      </c>
      <c r="D542" s="230" t="s">
        <v>120</v>
      </c>
      <c r="E542" s="232" t="s">
        <v>161</v>
      </c>
      <c r="F542" s="233" t="s">
        <v>427</v>
      </c>
      <c r="G542" s="232" t="s">
        <v>73</v>
      </c>
      <c r="H542" s="230" t="s">
        <v>228</v>
      </c>
      <c r="I542" s="232" t="s">
        <v>49</v>
      </c>
      <c r="J542" s="232" t="s">
        <v>191</v>
      </c>
      <c r="K542" s="232">
        <v>13</v>
      </c>
      <c r="L542" s="232">
        <f>K542</f>
        <v>13</v>
      </c>
      <c r="M542" s="232"/>
      <c r="N542" s="232" t="s">
        <v>52</v>
      </c>
      <c r="O542" s="232">
        <v>450</v>
      </c>
      <c r="P542" s="232" t="s">
        <v>55</v>
      </c>
      <c r="Q542" s="232" t="s">
        <v>261</v>
      </c>
      <c r="R542" s="232">
        <f>O542/14.0067</f>
        <v>32.127481847972753</v>
      </c>
      <c r="S542" s="232" t="s">
        <v>55</v>
      </c>
      <c r="T542" s="232">
        <v>290</v>
      </c>
      <c r="U542" s="232" t="s">
        <v>55</v>
      </c>
      <c r="V542" s="230" t="s">
        <v>232</v>
      </c>
      <c r="W542" s="232">
        <f>T542/14.0067</f>
        <v>20.704377190915775</v>
      </c>
      <c r="X542" s="232" t="s">
        <v>55</v>
      </c>
      <c r="Y542" s="232">
        <f>W542/R542</f>
        <v>0.64444444444444449</v>
      </c>
      <c r="Z542" s="232" t="s">
        <v>55</v>
      </c>
      <c r="AA542" s="232">
        <v>7.14</v>
      </c>
      <c r="AB542" s="232" t="s">
        <v>56</v>
      </c>
      <c r="AC542" s="232">
        <v>4</v>
      </c>
      <c r="AD542" s="232" t="s">
        <v>154</v>
      </c>
      <c r="AE542" s="232" t="s">
        <v>75</v>
      </c>
      <c r="AF542" s="232" t="s">
        <v>58</v>
      </c>
      <c r="AG542" s="232" t="s">
        <v>77</v>
      </c>
      <c r="AH542" s="232" t="s">
        <v>209</v>
      </c>
      <c r="AI542" s="232" t="s">
        <v>60</v>
      </c>
      <c r="AJ542" s="232" t="s">
        <v>553</v>
      </c>
      <c r="AK542" s="232" t="s">
        <v>174</v>
      </c>
      <c r="AL542" s="232" t="s">
        <v>55</v>
      </c>
      <c r="AM542" s="232"/>
      <c r="AN542" s="232">
        <v>60</v>
      </c>
      <c r="AO542" s="232">
        <v>18</v>
      </c>
      <c r="AP542" s="232" t="s">
        <v>877</v>
      </c>
      <c r="AQ542" s="3" t="s">
        <v>555</v>
      </c>
    </row>
    <row r="543" spans="1:43" x14ac:dyDescent="0.25">
      <c r="A543" s="230" t="s">
        <v>904</v>
      </c>
      <c r="B543" s="232" t="s">
        <v>42</v>
      </c>
      <c r="C543" s="232" t="s">
        <v>119</v>
      </c>
      <c r="D543" s="230" t="s">
        <v>120</v>
      </c>
      <c r="E543" s="232" t="s">
        <v>161</v>
      </c>
      <c r="F543" s="233" t="s">
        <v>427</v>
      </c>
      <c r="G543" s="232" t="s">
        <v>73</v>
      </c>
      <c r="H543" s="230" t="s">
        <v>228</v>
      </c>
      <c r="I543" s="232" t="s">
        <v>49</v>
      </c>
      <c r="J543" s="232" t="s">
        <v>87</v>
      </c>
      <c r="K543" s="232">
        <v>3</v>
      </c>
      <c r="L543" s="232">
        <f>K543</f>
        <v>3</v>
      </c>
      <c r="M543" s="232"/>
      <c r="N543" s="232" t="s">
        <v>52</v>
      </c>
      <c r="O543" s="232">
        <v>3792</v>
      </c>
      <c r="P543" s="232" t="s">
        <v>55</v>
      </c>
      <c r="Q543" s="232" t="s">
        <v>261</v>
      </c>
      <c r="R543" s="232">
        <f>O543/14.0067</f>
        <v>270.72758037225043</v>
      </c>
      <c r="S543" s="232" t="s">
        <v>55</v>
      </c>
      <c r="T543" s="232">
        <v>945</v>
      </c>
      <c r="U543" s="232" t="s">
        <v>55</v>
      </c>
      <c r="V543" s="230" t="s">
        <v>232</v>
      </c>
      <c r="W543" s="232">
        <f>T543/14.0067</f>
        <v>67.467711880742783</v>
      </c>
      <c r="X543" s="232" t="s">
        <v>55</v>
      </c>
      <c r="Y543" s="232">
        <f>W543/R543</f>
        <v>0.24920886075949364</v>
      </c>
      <c r="Z543" s="232" t="s">
        <v>55</v>
      </c>
      <c r="AA543" s="232">
        <v>7.14</v>
      </c>
      <c r="AB543" s="232" t="s">
        <v>56</v>
      </c>
      <c r="AC543" s="232">
        <v>4</v>
      </c>
      <c r="AD543" s="232" t="s">
        <v>154</v>
      </c>
      <c r="AE543" s="232" t="s">
        <v>75</v>
      </c>
      <c r="AF543" s="232" t="s">
        <v>58</v>
      </c>
      <c r="AG543" s="232" t="s">
        <v>77</v>
      </c>
      <c r="AH543" s="232" t="s">
        <v>209</v>
      </c>
      <c r="AI543" s="232" t="s">
        <v>60</v>
      </c>
      <c r="AJ543" s="232" t="s">
        <v>553</v>
      </c>
      <c r="AK543" s="232" t="s">
        <v>174</v>
      </c>
      <c r="AL543" s="232" t="s">
        <v>55</v>
      </c>
      <c r="AM543" s="232"/>
      <c r="AN543" s="232">
        <v>60</v>
      </c>
      <c r="AO543" s="232">
        <v>18</v>
      </c>
      <c r="AP543" s="232" t="s">
        <v>877</v>
      </c>
      <c r="AQ543" s="3" t="s">
        <v>555</v>
      </c>
    </row>
    <row r="544" spans="1:43" x14ac:dyDescent="0.25">
      <c r="A544" s="230" t="s">
        <v>904</v>
      </c>
      <c r="B544" s="232" t="s">
        <v>80</v>
      </c>
      <c r="C544" s="232" t="s">
        <v>199</v>
      </c>
      <c r="D544" s="232" t="s">
        <v>574</v>
      </c>
      <c r="E544" s="232" t="s">
        <v>575</v>
      </c>
      <c r="F544" s="233" t="s">
        <v>576</v>
      </c>
      <c r="G544" s="232" t="s">
        <v>97</v>
      </c>
      <c r="H544" s="232" t="s">
        <v>181</v>
      </c>
      <c r="I544" s="232" t="s">
        <v>49</v>
      </c>
      <c r="J544" s="232" t="s">
        <v>203</v>
      </c>
      <c r="K544" s="232">
        <v>14</v>
      </c>
      <c r="L544" s="232">
        <f>K544</f>
        <v>14</v>
      </c>
      <c r="M544" s="232"/>
      <c r="N544" s="232" t="s">
        <v>52</v>
      </c>
      <c r="O544" s="232">
        <v>57.9</v>
      </c>
      <c r="P544" s="232" t="s">
        <v>55</v>
      </c>
      <c r="Q544" s="232" t="s">
        <v>261</v>
      </c>
      <c r="R544" s="232">
        <f>O544/14.0067</f>
        <v>4.1337359977724946</v>
      </c>
      <c r="S544" s="232" t="s">
        <v>55</v>
      </c>
      <c r="T544" s="232">
        <v>9.1999999999999993</v>
      </c>
      <c r="U544" s="232" t="s">
        <v>55</v>
      </c>
      <c r="V544" s="230" t="s">
        <v>232</v>
      </c>
      <c r="W544" s="232">
        <f>T544/14.0067</f>
        <v>0.65682851778077622</v>
      </c>
      <c r="X544" s="232" t="s">
        <v>55</v>
      </c>
      <c r="Y544" s="232">
        <f>W544/R544</f>
        <v>0.15889464594127803</v>
      </c>
      <c r="Z544" s="232" t="s">
        <v>55</v>
      </c>
      <c r="AA544" s="232">
        <v>7.14</v>
      </c>
      <c r="AB544" s="232" t="s">
        <v>56</v>
      </c>
      <c r="AC544" s="232">
        <v>4</v>
      </c>
      <c r="AD544" s="232" t="s">
        <v>154</v>
      </c>
      <c r="AE544" s="232" t="s">
        <v>75</v>
      </c>
      <c r="AF544" s="232" t="s">
        <v>58</v>
      </c>
      <c r="AG544" s="232" t="s">
        <v>77</v>
      </c>
      <c r="AH544" s="232" t="s">
        <v>209</v>
      </c>
      <c r="AI544" s="232" t="s">
        <v>60</v>
      </c>
      <c r="AJ544" s="232" t="s">
        <v>553</v>
      </c>
      <c r="AK544" s="232" t="s">
        <v>174</v>
      </c>
      <c r="AL544" s="232" t="s">
        <v>55</v>
      </c>
      <c r="AM544" s="232"/>
      <c r="AN544" s="232">
        <v>60</v>
      </c>
      <c r="AO544" s="232">
        <v>18</v>
      </c>
      <c r="AP544" s="232" t="s">
        <v>877</v>
      </c>
      <c r="AQ544" s="3" t="s">
        <v>555</v>
      </c>
    </row>
    <row r="545" spans="1:43" x14ac:dyDescent="0.25">
      <c r="A545" s="230" t="s">
        <v>904</v>
      </c>
      <c r="B545" s="232" t="s">
        <v>80</v>
      </c>
      <c r="C545" s="232" t="s">
        <v>199</v>
      </c>
      <c r="D545" s="232" t="s">
        <v>574</v>
      </c>
      <c r="E545" s="232" t="s">
        <v>575</v>
      </c>
      <c r="F545" s="233" t="s">
        <v>576</v>
      </c>
      <c r="G545" s="232" t="s">
        <v>97</v>
      </c>
      <c r="H545" s="232" t="s">
        <v>181</v>
      </c>
      <c r="I545" s="232" t="s">
        <v>49</v>
      </c>
      <c r="J545" s="232" t="s">
        <v>191</v>
      </c>
      <c r="K545" s="232">
        <v>13</v>
      </c>
      <c r="L545" s="232">
        <f>K545</f>
        <v>13</v>
      </c>
      <c r="M545" s="232"/>
      <c r="N545" s="232" t="s">
        <v>52</v>
      </c>
      <c r="O545" s="232">
        <v>370</v>
      </c>
      <c r="P545" s="232" t="s">
        <v>55</v>
      </c>
      <c r="Q545" s="232" t="s">
        <v>261</v>
      </c>
      <c r="R545" s="232">
        <f>O545/14.0067</f>
        <v>26.415929519444266</v>
      </c>
      <c r="S545" s="232" t="s">
        <v>55</v>
      </c>
      <c r="T545" s="232">
        <v>80.099999999999994</v>
      </c>
      <c r="U545" s="232" t="s">
        <v>55</v>
      </c>
      <c r="V545" s="230" t="s">
        <v>232</v>
      </c>
      <c r="W545" s="232">
        <f>T545/14.0067</f>
        <v>5.7186917689391503</v>
      </c>
      <c r="X545" s="232" t="s">
        <v>55</v>
      </c>
      <c r="Y545" s="232">
        <f>W545/R545</f>
        <v>0.21648648648648647</v>
      </c>
      <c r="Z545" s="232" t="s">
        <v>55</v>
      </c>
      <c r="AA545" s="232">
        <v>7.14</v>
      </c>
      <c r="AB545" s="232" t="s">
        <v>56</v>
      </c>
      <c r="AC545" s="232">
        <v>4</v>
      </c>
      <c r="AD545" s="232" t="s">
        <v>154</v>
      </c>
      <c r="AE545" s="232" t="s">
        <v>75</v>
      </c>
      <c r="AF545" s="232" t="s">
        <v>58</v>
      </c>
      <c r="AG545" s="232" t="s">
        <v>77</v>
      </c>
      <c r="AH545" s="232" t="s">
        <v>209</v>
      </c>
      <c r="AI545" s="232" t="s">
        <v>60</v>
      </c>
      <c r="AJ545" s="232" t="s">
        <v>553</v>
      </c>
      <c r="AK545" s="232" t="s">
        <v>174</v>
      </c>
      <c r="AL545" s="232" t="s">
        <v>55</v>
      </c>
      <c r="AM545" s="232"/>
      <c r="AN545" s="232">
        <v>60</v>
      </c>
      <c r="AO545" s="232">
        <v>18</v>
      </c>
      <c r="AP545" s="232" t="s">
        <v>877</v>
      </c>
      <c r="AQ545" s="3" t="s">
        <v>555</v>
      </c>
    </row>
    <row r="546" spans="1:43" x14ac:dyDescent="0.25">
      <c r="A546" s="230" t="s">
        <v>904</v>
      </c>
      <c r="B546" s="232" t="s">
        <v>80</v>
      </c>
      <c r="C546" s="232" t="s">
        <v>199</v>
      </c>
      <c r="D546" s="232" t="s">
        <v>574</v>
      </c>
      <c r="E546" s="232" t="s">
        <v>575</v>
      </c>
      <c r="F546" s="233" t="s">
        <v>576</v>
      </c>
      <c r="G546" s="232" t="s">
        <v>97</v>
      </c>
      <c r="H546" s="232" t="s">
        <v>181</v>
      </c>
      <c r="I546" s="232" t="s">
        <v>49</v>
      </c>
      <c r="J546" s="232" t="s">
        <v>87</v>
      </c>
      <c r="K546" s="232">
        <v>2</v>
      </c>
      <c r="L546" s="232">
        <f>K546</f>
        <v>2</v>
      </c>
      <c r="M546" s="232"/>
      <c r="N546" s="232" t="s">
        <v>52</v>
      </c>
      <c r="O546" s="232">
        <v>1232</v>
      </c>
      <c r="P546" s="232" t="s">
        <v>55</v>
      </c>
      <c r="Q546" s="232" t="s">
        <v>261</v>
      </c>
      <c r="R546" s="232">
        <f>O546/14.0067</f>
        <v>87.957905859338737</v>
      </c>
      <c r="S546" s="232" t="s">
        <v>55</v>
      </c>
      <c r="T546" s="232">
        <v>108</v>
      </c>
      <c r="U546" s="232" t="s">
        <v>55</v>
      </c>
      <c r="V546" s="230" t="s">
        <v>232</v>
      </c>
      <c r="W546" s="232">
        <f>T546/14.0067</f>
        <v>7.7105956435134608</v>
      </c>
      <c r="X546" s="232" t="s">
        <v>55</v>
      </c>
      <c r="Y546" s="232">
        <f>W546/R546</f>
        <v>8.7662337662337664E-2</v>
      </c>
      <c r="Z546" s="232" t="s">
        <v>55</v>
      </c>
      <c r="AA546" s="232">
        <v>7.14</v>
      </c>
      <c r="AB546" s="232" t="s">
        <v>56</v>
      </c>
      <c r="AC546" s="232">
        <v>4</v>
      </c>
      <c r="AD546" s="232" t="s">
        <v>154</v>
      </c>
      <c r="AE546" s="232" t="s">
        <v>75</v>
      </c>
      <c r="AF546" s="232" t="s">
        <v>58</v>
      </c>
      <c r="AG546" s="232" t="s">
        <v>77</v>
      </c>
      <c r="AH546" s="232" t="s">
        <v>209</v>
      </c>
      <c r="AI546" s="232" t="s">
        <v>60</v>
      </c>
      <c r="AJ546" s="232" t="s">
        <v>553</v>
      </c>
      <c r="AK546" s="232" t="s">
        <v>174</v>
      </c>
      <c r="AL546" s="232" t="s">
        <v>55</v>
      </c>
      <c r="AM546" s="232"/>
      <c r="AN546" s="232">
        <v>60</v>
      </c>
      <c r="AO546" s="232">
        <v>18</v>
      </c>
      <c r="AP546" s="232" t="s">
        <v>877</v>
      </c>
      <c r="AQ546" s="3" t="s">
        <v>555</v>
      </c>
    </row>
    <row r="547" spans="1:43" x14ac:dyDescent="0.25">
      <c r="A547" s="230" t="s">
        <v>904</v>
      </c>
      <c r="B547" s="232" t="s">
        <v>80</v>
      </c>
      <c r="C547" s="232" t="s">
        <v>199</v>
      </c>
      <c r="D547" s="232" t="s">
        <v>136</v>
      </c>
      <c r="E547" s="232" t="s">
        <v>577</v>
      </c>
      <c r="F547" s="233" t="s">
        <v>578</v>
      </c>
      <c r="G547" s="232" t="s">
        <v>97</v>
      </c>
      <c r="H547" s="232" t="s">
        <v>181</v>
      </c>
      <c r="I547" s="232" t="s">
        <v>49</v>
      </c>
      <c r="J547" s="232" t="s">
        <v>191</v>
      </c>
      <c r="K547" s="232">
        <v>14</v>
      </c>
      <c r="L547" s="232">
        <f>K547</f>
        <v>14</v>
      </c>
      <c r="M547" s="232"/>
      <c r="N547" s="232" t="s">
        <v>52</v>
      </c>
      <c r="O547" s="232">
        <v>129</v>
      </c>
      <c r="P547" s="232" t="s">
        <v>55</v>
      </c>
      <c r="Q547" s="232" t="s">
        <v>261</v>
      </c>
      <c r="R547" s="232">
        <f>O547/14.0067</f>
        <v>9.2098781297521892</v>
      </c>
      <c r="S547" s="232" t="s">
        <v>55</v>
      </c>
      <c r="T547" s="232">
        <v>23.7</v>
      </c>
      <c r="U547" s="232" t="s">
        <v>55</v>
      </c>
      <c r="V547" s="230" t="s">
        <v>232</v>
      </c>
      <c r="W547" s="232">
        <f>T547/14.0067</f>
        <v>1.692047377326565</v>
      </c>
      <c r="X547" s="232" t="s">
        <v>55</v>
      </c>
      <c r="Y547" s="232">
        <f>W547/R547</f>
        <v>0.18372093023255814</v>
      </c>
      <c r="Z547" s="232" t="s">
        <v>55</v>
      </c>
      <c r="AA547" s="232">
        <v>7.14</v>
      </c>
      <c r="AB547" s="232" t="s">
        <v>56</v>
      </c>
      <c r="AC547" s="232">
        <v>4</v>
      </c>
      <c r="AD547" s="232" t="s">
        <v>154</v>
      </c>
      <c r="AE547" s="232" t="s">
        <v>75</v>
      </c>
      <c r="AF547" s="232" t="s">
        <v>58</v>
      </c>
      <c r="AG547" s="232" t="s">
        <v>77</v>
      </c>
      <c r="AH547" s="232" t="s">
        <v>209</v>
      </c>
      <c r="AI547" s="232" t="s">
        <v>60</v>
      </c>
      <c r="AJ547" s="232" t="s">
        <v>553</v>
      </c>
      <c r="AK547" s="232" t="s">
        <v>174</v>
      </c>
      <c r="AL547" s="232" t="s">
        <v>55</v>
      </c>
      <c r="AM547" s="232"/>
      <c r="AN547" s="232">
        <v>60</v>
      </c>
      <c r="AO547" s="232">
        <v>18</v>
      </c>
      <c r="AP547" s="232" t="s">
        <v>877</v>
      </c>
      <c r="AQ547" s="3" t="s">
        <v>555</v>
      </c>
    </row>
    <row r="548" spans="1:43" x14ac:dyDescent="0.25">
      <c r="A548" s="230" t="s">
        <v>904</v>
      </c>
      <c r="B548" s="232" t="s">
        <v>42</v>
      </c>
      <c r="C548" s="232" t="s">
        <v>157</v>
      </c>
      <c r="D548" s="232" t="s">
        <v>560</v>
      </c>
      <c r="E548" s="232" t="s">
        <v>561</v>
      </c>
      <c r="F548" s="233" t="s">
        <v>562</v>
      </c>
      <c r="G548" s="232" t="s">
        <v>108</v>
      </c>
      <c r="H548" s="232" t="s">
        <v>86</v>
      </c>
      <c r="I548" s="232" t="s">
        <v>68</v>
      </c>
      <c r="J548" s="232" t="s">
        <v>87</v>
      </c>
      <c r="K548" s="232">
        <v>6</v>
      </c>
      <c r="L548" s="232">
        <f>K548</f>
        <v>6</v>
      </c>
      <c r="M548" s="232"/>
      <c r="N548" s="232" t="s">
        <v>52</v>
      </c>
      <c r="O548" s="232">
        <v>50.8</v>
      </c>
      <c r="P548" s="232" t="s">
        <v>55</v>
      </c>
      <c r="Q548" s="232" t="s">
        <v>261</v>
      </c>
      <c r="R548" s="232">
        <f>(O548/14.0067)</f>
        <v>3.6268357286155908</v>
      </c>
      <c r="S548" s="232" t="s">
        <v>55</v>
      </c>
      <c r="T548" s="232">
        <v>455</v>
      </c>
      <c r="U548" s="232" t="s">
        <v>55</v>
      </c>
      <c r="V548" s="230" t="s">
        <v>232</v>
      </c>
      <c r="W548" s="232">
        <f>T548/14.0067</f>
        <v>32.484453868505788</v>
      </c>
      <c r="X548" s="232" t="s">
        <v>55</v>
      </c>
      <c r="Y548" s="232">
        <f>W548/R548</f>
        <v>8.9566929133858277</v>
      </c>
      <c r="Z548" s="232" t="s">
        <v>55</v>
      </c>
      <c r="AA548" s="232">
        <v>7.14</v>
      </c>
      <c r="AB548" s="232" t="s">
        <v>56</v>
      </c>
      <c r="AC548" s="232">
        <v>4</v>
      </c>
      <c r="AD548" s="232" t="s">
        <v>154</v>
      </c>
      <c r="AE548" s="232" t="s">
        <v>75</v>
      </c>
      <c r="AF548" s="232" t="s">
        <v>58</v>
      </c>
      <c r="AG548" s="232" t="s">
        <v>77</v>
      </c>
      <c r="AH548" s="232" t="s">
        <v>209</v>
      </c>
      <c r="AI548" s="232" t="s">
        <v>60</v>
      </c>
      <c r="AJ548" s="232" t="s">
        <v>553</v>
      </c>
      <c r="AK548" s="232" t="s">
        <v>174</v>
      </c>
      <c r="AL548" s="232" t="s">
        <v>55</v>
      </c>
      <c r="AM548" s="232"/>
      <c r="AN548" s="232">
        <v>60</v>
      </c>
      <c r="AO548" s="232">
        <v>18</v>
      </c>
      <c r="AP548" s="232" t="s">
        <v>877</v>
      </c>
      <c r="AQ548" s="3" t="s">
        <v>555</v>
      </c>
    </row>
    <row r="549" spans="1:43" x14ac:dyDescent="0.25">
      <c r="A549" s="230" t="s">
        <v>904</v>
      </c>
      <c r="B549" s="232" t="s">
        <v>42</v>
      </c>
      <c r="C549" s="232" t="s">
        <v>157</v>
      </c>
      <c r="D549" s="232" t="s">
        <v>560</v>
      </c>
      <c r="E549" s="232" t="s">
        <v>561</v>
      </c>
      <c r="F549" s="233" t="s">
        <v>562</v>
      </c>
      <c r="G549" s="232" t="s">
        <v>108</v>
      </c>
      <c r="H549" s="232" t="s">
        <v>86</v>
      </c>
      <c r="I549" s="232" t="s">
        <v>68</v>
      </c>
      <c r="J549" s="232" t="s">
        <v>87</v>
      </c>
      <c r="K549" s="232">
        <v>1</v>
      </c>
      <c r="L549" s="232">
        <f>K549</f>
        <v>1</v>
      </c>
      <c r="M549" s="232"/>
      <c r="N549" s="232" t="s">
        <v>52</v>
      </c>
      <c r="O549" s="232">
        <v>191</v>
      </c>
      <c r="P549" s="232" t="s">
        <v>55</v>
      </c>
      <c r="Q549" s="232" t="s">
        <v>261</v>
      </c>
      <c r="R549" s="232">
        <f>(O549/14.0067)</f>
        <v>13.636331184361769</v>
      </c>
      <c r="S549" s="232" t="s">
        <v>55</v>
      </c>
      <c r="T549" s="232">
        <v>982</v>
      </c>
      <c r="U549" s="232" t="s">
        <v>55</v>
      </c>
      <c r="V549" s="230" t="s">
        <v>232</v>
      </c>
      <c r="W549" s="232">
        <f>T549/14.0067</f>
        <v>70.109304832687215</v>
      </c>
      <c r="X549" s="232" t="s">
        <v>55</v>
      </c>
      <c r="Y549" s="232">
        <f>W549/R549</f>
        <v>5.1413612565445028</v>
      </c>
      <c r="Z549" s="232" t="s">
        <v>55</v>
      </c>
      <c r="AA549" s="232">
        <v>7.14</v>
      </c>
      <c r="AB549" s="232" t="s">
        <v>56</v>
      </c>
      <c r="AC549" s="232">
        <v>4</v>
      </c>
      <c r="AD549" s="232" t="s">
        <v>154</v>
      </c>
      <c r="AE549" s="232" t="s">
        <v>75</v>
      </c>
      <c r="AF549" s="232" t="s">
        <v>58</v>
      </c>
      <c r="AG549" s="232" t="s">
        <v>77</v>
      </c>
      <c r="AH549" s="232" t="s">
        <v>209</v>
      </c>
      <c r="AI549" s="232" t="s">
        <v>60</v>
      </c>
      <c r="AJ549" s="232" t="s">
        <v>553</v>
      </c>
      <c r="AK549" s="232" t="s">
        <v>174</v>
      </c>
      <c r="AL549" s="232" t="s">
        <v>55</v>
      </c>
      <c r="AM549" s="232"/>
      <c r="AN549" s="232">
        <v>60</v>
      </c>
      <c r="AO549" s="232">
        <v>18</v>
      </c>
      <c r="AP549" s="232" t="s">
        <v>877</v>
      </c>
      <c r="AQ549" s="3" t="s">
        <v>555</v>
      </c>
    </row>
    <row r="550" spans="1:43" x14ac:dyDescent="0.25">
      <c r="A550" s="230" t="s">
        <v>904</v>
      </c>
      <c r="B550" s="232" t="s">
        <v>80</v>
      </c>
      <c r="C550" s="232" t="s">
        <v>93</v>
      </c>
      <c r="D550" s="230" t="s">
        <v>103</v>
      </c>
      <c r="E550" s="232" t="s">
        <v>557</v>
      </c>
      <c r="F550" s="233" t="s">
        <v>558</v>
      </c>
      <c r="G550" s="232" t="s">
        <v>97</v>
      </c>
      <c r="H550" s="232" t="s">
        <v>86</v>
      </c>
      <c r="I550" s="232" t="s">
        <v>49</v>
      </c>
      <c r="J550" s="232" t="s">
        <v>87</v>
      </c>
      <c r="K550" s="232">
        <v>4</v>
      </c>
      <c r="L550" s="232">
        <f>K550</f>
        <v>4</v>
      </c>
      <c r="M550" s="232"/>
      <c r="N550" s="232" t="s">
        <v>52</v>
      </c>
      <c r="O550" s="232">
        <v>62.4</v>
      </c>
      <c r="P550" s="232" t="s">
        <v>55</v>
      </c>
      <c r="Q550" s="232" t="s">
        <v>261</v>
      </c>
      <c r="R550" s="232">
        <f>O550/14.0067</f>
        <v>4.455010816252222</v>
      </c>
      <c r="S550" s="232" t="s">
        <v>55</v>
      </c>
      <c r="T550" s="232">
        <v>170</v>
      </c>
      <c r="U550" s="232" t="s">
        <v>55</v>
      </c>
      <c r="V550" s="230" t="s">
        <v>232</v>
      </c>
      <c r="W550" s="232">
        <f>T550/14.0067</f>
        <v>12.13704869812304</v>
      </c>
      <c r="X550" s="232" t="s">
        <v>55</v>
      </c>
      <c r="Y550" s="232">
        <f>W550/R550</f>
        <v>2.7243589743589745</v>
      </c>
      <c r="Z550" s="232" t="s">
        <v>55</v>
      </c>
      <c r="AA550" s="232">
        <v>7.14</v>
      </c>
      <c r="AB550" s="232" t="s">
        <v>56</v>
      </c>
      <c r="AC550" s="232">
        <v>4</v>
      </c>
      <c r="AD550" s="232" t="s">
        <v>154</v>
      </c>
      <c r="AE550" s="232" t="s">
        <v>75</v>
      </c>
      <c r="AF550" s="232" t="s">
        <v>58</v>
      </c>
      <c r="AG550" s="232" t="s">
        <v>77</v>
      </c>
      <c r="AH550" s="232" t="s">
        <v>209</v>
      </c>
      <c r="AI550" s="232" t="s">
        <v>60</v>
      </c>
      <c r="AJ550" s="232" t="s">
        <v>553</v>
      </c>
      <c r="AK550" s="232" t="s">
        <v>174</v>
      </c>
      <c r="AL550" s="232" t="s">
        <v>55</v>
      </c>
      <c r="AM550" s="232"/>
      <c r="AN550" s="232">
        <v>60</v>
      </c>
      <c r="AO550" s="232">
        <v>18</v>
      </c>
      <c r="AP550" s="232" t="s">
        <v>877</v>
      </c>
      <c r="AQ550" s="3" t="s">
        <v>555</v>
      </c>
    </row>
    <row r="551" spans="1:43" x14ac:dyDescent="0.25">
      <c r="A551" s="230" t="s">
        <v>904</v>
      </c>
      <c r="B551" s="232" t="s">
        <v>42</v>
      </c>
      <c r="C551" s="232" t="s">
        <v>157</v>
      </c>
      <c r="D551" s="232" t="s">
        <v>569</v>
      </c>
      <c r="E551" s="232" t="s">
        <v>570</v>
      </c>
      <c r="F551" s="233" t="s">
        <v>571</v>
      </c>
      <c r="G551" s="232" t="s">
        <v>97</v>
      </c>
      <c r="H551" s="232" t="s">
        <v>86</v>
      </c>
      <c r="I551" s="232" t="s">
        <v>68</v>
      </c>
      <c r="J551" s="232" t="s">
        <v>87</v>
      </c>
      <c r="K551" s="232">
        <v>6</v>
      </c>
      <c r="L551" s="232">
        <f>K551</f>
        <v>6</v>
      </c>
      <c r="M551" s="232"/>
      <c r="N551" s="232" t="s">
        <v>52</v>
      </c>
      <c r="O551" s="232">
        <v>96.9</v>
      </c>
      <c r="P551" s="232" t="s">
        <v>55</v>
      </c>
      <c r="Q551" s="232" t="s">
        <v>261</v>
      </c>
      <c r="R551" s="232">
        <f>O551/14.0067</f>
        <v>6.9181177579301334</v>
      </c>
      <c r="S551" s="232" t="s">
        <v>55</v>
      </c>
      <c r="T551" s="232">
        <v>831</v>
      </c>
      <c r="U551" s="232" t="s">
        <v>55</v>
      </c>
      <c r="V551" s="230" t="s">
        <v>232</v>
      </c>
      <c r="W551" s="232">
        <f>T551/14.0067</f>
        <v>59.328749812589685</v>
      </c>
      <c r="X551" s="232" t="s">
        <v>55</v>
      </c>
      <c r="Y551" s="232">
        <f>W551/R551</f>
        <v>8.575851393188854</v>
      </c>
      <c r="Z551" s="232" t="s">
        <v>55</v>
      </c>
      <c r="AA551" s="232">
        <v>7.14</v>
      </c>
      <c r="AB551" s="232" t="s">
        <v>56</v>
      </c>
      <c r="AC551" s="232">
        <v>4</v>
      </c>
      <c r="AD551" s="232" t="s">
        <v>154</v>
      </c>
      <c r="AE551" s="232" t="s">
        <v>75</v>
      </c>
      <c r="AF551" s="232" t="s">
        <v>58</v>
      </c>
      <c r="AG551" s="232" t="s">
        <v>77</v>
      </c>
      <c r="AH551" s="232" t="s">
        <v>209</v>
      </c>
      <c r="AI551" s="232" t="s">
        <v>60</v>
      </c>
      <c r="AJ551" s="232" t="s">
        <v>553</v>
      </c>
      <c r="AK551" s="232" t="s">
        <v>174</v>
      </c>
      <c r="AL551" s="232" t="s">
        <v>55</v>
      </c>
      <c r="AM551" s="232"/>
      <c r="AN551" s="232">
        <v>60</v>
      </c>
      <c r="AO551" s="232">
        <v>18</v>
      </c>
      <c r="AP551" s="232" t="s">
        <v>877</v>
      </c>
      <c r="AQ551" s="3" t="s">
        <v>555</v>
      </c>
    </row>
    <row r="552" spans="1:43" x14ac:dyDescent="0.25">
      <c r="A552" s="230" t="s">
        <v>904</v>
      </c>
      <c r="B552" s="232" t="s">
        <v>109</v>
      </c>
      <c r="C552" s="232" t="s">
        <v>147</v>
      </c>
      <c r="D552" s="232" t="s">
        <v>151</v>
      </c>
      <c r="E552" s="232" t="s">
        <v>152</v>
      </c>
      <c r="F552" s="233" t="s">
        <v>331</v>
      </c>
      <c r="G552" s="232" t="s">
        <v>85</v>
      </c>
      <c r="H552" s="232" t="s">
        <v>86</v>
      </c>
      <c r="I552" s="232" t="s">
        <v>68</v>
      </c>
      <c r="J552" s="232" t="s">
        <v>87</v>
      </c>
      <c r="K552" s="232">
        <v>9</v>
      </c>
      <c r="L552" s="232">
        <f>K552</f>
        <v>9</v>
      </c>
      <c r="M552" s="232"/>
      <c r="N552" s="232" t="s">
        <v>52</v>
      </c>
      <c r="O552" s="232">
        <v>24.2</v>
      </c>
      <c r="P552" s="232" t="s">
        <v>55</v>
      </c>
      <c r="Q552" s="232" t="s">
        <v>261</v>
      </c>
      <c r="R552" s="232">
        <f>(O552/14.0067)</f>
        <v>1.727744579379868</v>
      </c>
      <c r="S552" s="232" t="s">
        <v>55</v>
      </c>
      <c r="T552" s="232">
        <v>389</v>
      </c>
      <c r="U552" s="232" t="s">
        <v>55</v>
      </c>
      <c r="V552" s="230" t="s">
        <v>232</v>
      </c>
      <c r="W552" s="232">
        <f>T552/14.0067</f>
        <v>27.772423197469781</v>
      </c>
      <c r="X552" s="232" t="s">
        <v>55</v>
      </c>
      <c r="Y552" s="232">
        <f>W552/R552</f>
        <v>16.074380165289256</v>
      </c>
      <c r="Z552" s="232" t="s">
        <v>55</v>
      </c>
      <c r="AA552" s="232">
        <v>7.14</v>
      </c>
      <c r="AB552" s="232" t="s">
        <v>56</v>
      </c>
      <c r="AC552" s="232">
        <v>4</v>
      </c>
      <c r="AD552" s="232" t="s">
        <v>154</v>
      </c>
      <c r="AE552" s="247" t="s">
        <v>55</v>
      </c>
      <c r="AF552" s="232" t="s">
        <v>58</v>
      </c>
      <c r="AG552" s="232" t="s">
        <v>77</v>
      </c>
      <c r="AH552" s="232" t="s">
        <v>209</v>
      </c>
      <c r="AI552" s="232" t="s">
        <v>60</v>
      </c>
      <c r="AJ552" s="232" t="s">
        <v>553</v>
      </c>
      <c r="AK552" s="232" t="s">
        <v>174</v>
      </c>
      <c r="AL552" s="232" t="s">
        <v>55</v>
      </c>
      <c r="AM552" s="232"/>
      <c r="AN552" s="232">
        <v>60</v>
      </c>
      <c r="AO552" s="232">
        <v>18</v>
      </c>
      <c r="AP552" s="232" t="s">
        <v>877</v>
      </c>
      <c r="AQ552" s="3" t="s">
        <v>555</v>
      </c>
    </row>
    <row r="553" spans="1:43" x14ac:dyDescent="0.25">
      <c r="A553" s="230" t="s">
        <v>904</v>
      </c>
      <c r="B553" s="232" t="s">
        <v>80</v>
      </c>
      <c r="C553" s="232" t="s">
        <v>167</v>
      </c>
      <c r="D553" s="232" t="s">
        <v>168</v>
      </c>
      <c r="E553" s="232" t="s">
        <v>511</v>
      </c>
      <c r="F553" s="233" t="s">
        <v>582</v>
      </c>
      <c r="G553" s="232" t="s">
        <v>97</v>
      </c>
      <c r="H553" s="232" t="s">
        <v>181</v>
      </c>
      <c r="I553" s="232" t="s">
        <v>49</v>
      </c>
      <c r="J553" s="232" t="s">
        <v>207</v>
      </c>
      <c r="K553" s="232">
        <v>25</v>
      </c>
      <c r="L553" s="232">
        <f>K553</f>
        <v>25</v>
      </c>
      <c r="M553" s="232" t="s">
        <v>336</v>
      </c>
      <c r="N553" s="232" t="s">
        <v>52</v>
      </c>
      <c r="O553" s="232">
        <v>27.5</v>
      </c>
      <c r="P553" s="232" t="s">
        <v>55</v>
      </c>
      <c r="Q553" s="232" t="s">
        <v>53</v>
      </c>
      <c r="R553" s="232">
        <f>O553</f>
        <v>27.5</v>
      </c>
      <c r="S553" s="232" t="str">
        <f>P553</f>
        <v>NA</v>
      </c>
      <c r="T553" s="232">
        <v>6.6</v>
      </c>
      <c r="U553" s="232" t="s">
        <v>55</v>
      </c>
      <c r="V553" s="230" t="s">
        <v>54</v>
      </c>
      <c r="W553" s="232">
        <f>T553</f>
        <v>6.6</v>
      </c>
      <c r="X553" s="232" t="str">
        <f>U553</f>
        <v>NA</v>
      </c>
      <c r="Y553" s="232">
        <f>W553/R553</f>
        <v>0.24</v>
      </c>
      <c r="Z553" s="232" t="s">
        <v>55</v>
      </c>
      <c r="AA553" s="232">
        <v>100</v>
      </c>
      <c r="AB553" s="232" t="s">
        <v>56</v>
      </c>
      <c r="AC553" s="232">
        <v>6</v>
      </c>
      <c r="AD553" s="232" t="s">
        <v>154</v>
      </c>
      <c r="AE553" s="232" t="s">
        <v>172</v>
      </c>
      <c r="AF553" s="232" t="s">
        <v>58</v>
      </c>
      <c r="AG553" s="232" t="s">
        <v>77</v>
      </c>
      <c r="AH553" s="232" t="s">
        <v>209</v>
      </c>
      <c r="AI553" s="232" t="s">
        <v>60</v>
      </c>
      <c r="AJ553" s="232">
        <v>30</v>
      </c>
      <c r="AK553" s="232" t="s">
        <v>61</v>
      </c>
      <c r="AL553" s="232">
        <v>50</v>
      </c>
      <c r="AM553" s="232"/>
      <c r="AN553" s="232">
        <v>22</v>
      </c>
      <c r="AO553" s="232">
        <v>113</v>
      </c>
      <c r="AP553" s="234" t="s">
        <v>583</v>
      </c>
      <c r="AQ553" s="9" t="s">
        <v>584</v>
      </c>
    </row>
    <row r="554" spans="1:43" x14ac:dyDescent="0.25">
      <c r="A554" s="230" t="s">
        <v>904</v>
      </c>
      <c r="B554" s="232" t="s">
        <v>80</v>
      </c>
      <c r="C554" s="232" t="s">
        <v>167</v>
      </c>
      <c r="D554" s="232" t="s">
        <v>168</v>
      </c>
      <c r="E554" s="232" t="s">
        <v>511</v>
      </c>
      <c r="F554" s="240" t="s">
        <v>582</v>
      </c>
      <c r="G554" s="232" t="s">
        <v>97</v>
      </c>
      <c r="H554" s="232" t="s">
        <v>181</v>
      </c>
      <c r="I554" s="232" t="s">
        <v>49</v>
      </c>
      <c r="J554" s="232" t="s">
        <v>207</v>
      </c>
      <c r="K554" s="232">
        <v>25</v>
      </c>
      <c r="L554" s="232">
        <f>K554</f>
        <v>25</v>
      </c>
      <c r="M554" s="232" t="s">
        <v>585</v>
      </c>
      <c r="N554" s="232" t="s">
        <v>52</v>
      </c>
      <c r="O554" s="232">
        <v>68.5</v>
      </c>
      <c r="P554" s="232" t="s">
        <v>55</v>
      </c>
      <c r="Q554" s="232" t="s">
        <v>53</v>
      </c>
      <c r="R554" s="232">
        <f>O554</f>
        <v>68.5</v>
      </c>
      <c r="S554" s="232" t="str">
        <f>P554</f>
        <v>NA</v>
      </c>
      <c r="T554" s="232">
        <v>15.5</v>
      </c>
      <c r="U554" s="232" t="s">
        <v>55</v>
      </c>
      <c r="V554" s="230" t="s">
        <v>54</v>
      </c>
      <c r="W554" s="232">
        <f>T554</f>
        <v>15.5</v>
      </c>
      <c r="X554" s="232" t="str">
        <f>U554</f>
        <v>NA</v>
      </c>
      <c r="Y554" s="232">
        <f>W554/R554</f>
        <v>0.22627737226277372</v>
      </c>
      <c r="Z554" s="232" t="s">
        <v>55</v>
      </c>
      <c r="AA554" s="232">
        <v>100</v>
      </c>
      <c r="AB554" s="232" t="s">
        <v>56</v>
      </c>
      <c r="AC554" s="232">
        <v>6</v>
      </c>
      <c r="AD554" s="232" t="s">
        <v>154</v>
      </c>
      <c r="AE554" s="232" t="s">
        <v>172</v>
      </c>
      <c r="AF554" s="232" t="s">
        <v>58</v>
      </c>
      <c r="AG554" s="232" t="s">
        <v>77</v>
      </c>
      <c r="AH554" s="232" t="s">
        <v>209</v>
      </c>
      <c r="AI554" s="232" t="s">
        <v>60</v>
      </c>
      <c r="AJ554" s="232">
        <v>30</v>
      </c>
      <c r="AK554" s="232" t="s">
        <v>61</v>
      </c>
      <c r="AL554" s="232">
        <v>50</v>
      </c>
      <c r="AM554" s="232"/>
      <c r="AN554" s="232">
        <v>22</v>
      </c>
      <c r="AO554" s="232">
        <v>113</v>
      </c>
      <c r="AP554" s="234" t="s">
        <v>583</v>
      </c>
      <c r="AQ554" s="9" t="s">
        <v>584</v>
      </c>
    </row>
    <row r="555" spans="1:43" x14ac:dyDescent="0.25">
      <c r="A555" s="230" t="s">
        <v>904</v>
      </c>
      <c r="B555" s="232" t="s">
        <v>80</v>
      </c>
      <c r="C555" s="232" t="s">
        <v>167</v>
      </c>
      <c r="D555" s="232" t="s">
        <v>168</v>
      </c>
      <c r="E555" s="232" t="s">
        <v>511</v>
      </c>
      <c r="F555" s="233" t="s">
        <v>582</v>
      </c>
      <c r="G555" s="232" t="s">
        <v>97</v>
      </c>
      <c r="H555" s="232" t="s">
        <v>181</v>
      </c>
      <c r="I555" s="232" t="s">
        <v>49</v>
      </c>
      <c r="J555" s="232" t="s">
        <v>207</v>
      </c>
      <c r="K555" s="232">
        <v>25</v>
      </c>
      <c r="L555" s="232">
        <f>K555</f>
        <v>25</v>
      </c>
      <c r="M555" s="248" t="s">
        <v>586</v>
      </c>
      <c r="N555" s="232" t="s">
        <v>52</v>
      </c>
      <c r="O555" s="232">
        <v>69.2</v>
      </c>
      <c r="P555" s="232" t="s">
        <v>55</v>
      </c>
      <c r="Q555" s="232" t="s">
        <v>53</v>
      </c>
      <c r="R555" s="232">
        <f>O555</f>
        <v>69.2</v>
      </c>
      <c r="S555" s="232" t="str">
        <f>P555</f>
        <v>NA</v>
      </c>
      <c r="T555" s="232">
        <v>26</v>
      </c>
      <c r="U555" s="232" t="s">
        <v>55</v>
      </c>
      <c r="V555" s="230" t="s">
        <v>54</v>
      </c>
      <c r="W555" s="232">
        <f>T555</f>
        <v>26</v>
      </c>
      <c r="X555" s="232" t="str">
        <f>U555</f>
        <v>NA</v>
      </c>
      <c r="Y555" s="232">
        <f>W555/R555</f>
        <v>0.37572254335260113</v>
      </c>
      <c r="Z555" s="232" t="s">
        <v>55</v>
      </c>
      <c r="AA555" s="232">
        <v>100</v>
      </c>
      <c r="AB555" s="232" t="s">
        <v>56</v>
      </c>
      <c r="AC555" s="232">
        <v>6</v>
      </c>
      <c r="AD555" s="232" t="s">
        <v>154</v>
      </c>
      <c r="AE555" s="232" t="s">
        <v>172</v>
      </c>
      <c r="AF555" s="232" t="s">
        <v>58</v>
      </c>
      <c r="AG555" s="232" t="s">
        <v>77</v>
      </c>
      <c r="AH555" s="232" t="s">
        <v>209</v>
      </c>
      <c r="AI555" s="232" t="s">
        <v>60</v>
      </c>
      <c r="AJ555" s="232">
        <v>30</v>
      </c>
      <c r="AK555" s="232" t="s">
        <v>61</v>
      </c>
      <c r="AL555" s="232">
        <v>50</v>
      </c>
      <c r="AM555" s="232"/>
      <c r="AN555" s="232">
        <v>22</v>
      </c>
      <c r="AO555" s="232">
        <v>113</v>
      </c>
      <c r="AP555" s="234" t="s">
        <v>583</v>
      </c>
      <c r="AQ555" s="9" t="s">
        <v>584</v>
      </c>
    </row>
    <row r="556" spans="1:43" x14ac:dyDescent="0.25">
      <c r="A556" s="230" t="s">
        <v>904</v>
      </c>
      <c r="B556" s="232" t="s">
        <v>80</v>
      </c>
      <c r="C556" s="232" t="s">
        <v>167</v>
      </c>
      <c r="D556" s="232" t="s">
        <v>168</v>
      </c>
      <c r="E556" s="232" t="s">
        <v>511</v>
      </c>
      <c r="F556" s="233" t="s">
        <v>582</v>
      </c>
      <c r="G556" s="232" t="s">
        <v>97</v>
      </c>
      <c r="H556" s="232" t="s">
        <v>181</v>
      </c>
      <c r="I556" s="232" t="s">
        <v>49</v>
      </c>
      <c r="J556" s="232" t="s">
        <v>207</v>
      </c>
      <c r="K556" s="232">
        <v>25</v>
      </c>
      <c r="L556" s="232">
        <f>K556</f>
        <v>25</v>
      </c>
      <c r="M556" s="232" t="s">
        <v>587</v>
      </c>
      <c r="N556" s="232" t="s">
        <v>52</v>
      </c>
      <c r="O556" s="232">
        <v>61.5</v>
      </c>
      <c r="P556" s="232">
        <v>6.26</v>
      </c>
      <c r="Q556" s="232" t="s">
        <v>53</v>
      </c>
      <c r="R556" s="232">
        <f>O556</f>
        <v>61.5</v>
      </c>
      <c r="S556" s="232">
        <f>P556</f>
        <v>6.26</v>
      </c>
      <c r="T556" s="232">
        <v>37.200000000000003</v>
      </c>
      <c r="U556" s="232">
        <v>1.85</v>
      </c>
      <c r="V556" s="230" t="s">
        <v>54</v>
      </c>
      <c r="W556" s="232">
        <f>T556</f>
        <v>37.200000000000003</v>
      </c>
      <c r="X556" s="232">
        <f>U556</f>
        <v>1.85</v>
      </c>
      <c r="Y556" s="232">
        <f>W556/R556</f>
        <v>0.6048780487804879</v>
      </c>
      <c r="Z556" s="232" t="s">
        <v>55</v>
      </c>
      <c r="AA556" s="232">
        <v>100</v>
      </c>
      <c r="AB556" s="232" t="s">
        <v>56</v>
      </c>
      <c r="AC556" s="232">
        <v>6</v>
      </c>
      <c r="AD556" s="232" t="s">
        <v>154</v>
      </c>
      <c r="AE556" s="232" t="s">
        <v>172</v>
      </c>
      <c r="AF556" s="232" t="s">
        <v>58</v>
      </c>
      <c r="AG556" s="232" t="s">
        <v>77</v>
      </c>
      <c r="AH556" s="232" t="s">
        <v>209</v>
      </c>
      <c r="AI556" s="232" t="s">
        <v>60</v>
      </c>
      <c r="AJ556" s="232">
        <v>30</v>
      </c>
      <c r="AK556" s="232" t="s">
        <v>61</v>
      </c>
      <c r="AL556" s="232">
        <v>50</v>
      </c>
      <c r="AM556" s="232"/>
      <c r="AN556" s="232">
        <v>22</v>
      </c>
      <c r="AO556" s="232">
        <v>113</v>
      </c>
      <c r="AP556" s="234" t="s">
        <v>583</v>
      </c>
      <c r="AQ556" s="9" t="s">
        <v>584</v>
      </c>
    </row>
  </sheetData>
  <sortState xmlns:xlrd2="http://schemas.microsoft.com/office/spreadsheetml/2017/richdata2" ref="A2:AQ556">
    <sortCondition ref="A2:A556"/>
    <sortCondition ref="AP2:AP556"/>
    <sortCondition ref="F2:F556"/>
  </sortState>
  <dataValidations count="1">
    <dataValidation allowBlank="1" showInputMessage="1" showErrorMessage="1" sqref="G143:I143 H148:I156 H158:H161 G147:I147 G157:I157 E182:F185 B220:F220 D214 B192:F193 B191:C191 B213:B219 B254:E257 B221:D221 D228 B229:E230 B231:F232 B243:F246 B233:E236 B239:E242 E237:F238 B211:I212 D175:D185 B247:G247 B248:D249 H107 V124:X124 AF227:AH257 B253:G253 B250:G250 B251:F252 B172:B173 D172:D173 F233 AL143:AL158 AI143:AI150 H144:I146 AJ143:AK157 B194:D210 AE249:AE268 H112:K142 R68:S81 R66:R67 AE185:AE193 AG197:AH201 M114:M142 Q1:Y29 B105:G119 T105:X123 B120:F171 T125:X142 G120:G142 R84:S161 W227:X266 C215:D219 B174:F174 R190:S215 R227:S246 B222:C228 E222:F228 AP282 R220:S223 W220:X223 AG214:AG226 B258:G266 AL219:AL222 AG264:AG266 AH258:AH263 B267:F268 B1:K29 M1:N29 AL177:AL180 AL201 AA185:AD266 C269:E274 AP277:AP278 AA269:AD276 B275:B278 AQ87:AQ88 B280:B281 Y279:AC282 AD279:AD281 AQ1 AI1:AP142 S30:S64 I30:K111 O1:P142 T30:Y104 B30:H104 M30:M111 R30:R63 AL466 AQ18:AQ54 AK550:AM553 AQ100:AQ102 AQ112:AQ114 AQ116 AQ140:AQ142 L1:L266 AF2:AH196 AA1:AE184 N30:N257 Z1:Z276 Q30:Q246 Y105:Y276 V143:V282 W143:X215 B175:B190 B237:C238 AP329 AP340 AQ71:AQ79 F294:F298 C288:E298 AB285:AB294 D284:F287 C283:C287 D283 V435:X439 B313:G313 B283:B312 B317:G317 B314:D316 B318:E318 G283 B319:G319 G318 C299:G301 B320:F320 B321:D322 G321:G322 B385 C386 B387 B388:D388 B389:F390 B391:B392 D391 E393:F393 B393:C393 H392 H389:H390 R395:S407 B346:G359 AK485:AK489 AJ435:AK439 B402:E407 I396:I407 AI396:AK407 V396:V408 R408:T408 U409:X409 AI440:AK460 B323:G343 D344:D345 B344:B345 O408 B436:D437 B438:E439 B435:I435 G436:I437 H438:I439 N350:N364 AE440:AE442 B440:F452 E453:F453 B453:C453 G457:I457 E459:F459 B459:C459 H458:I464 H465:H467 AL446:AL464 AE461:AH464 Q468:Q482 B469:B473 D469 D470:F473 R474:S480 B474:D480 G487:G489 B481:F481 B482:D482 AI481:AK482 V481:V482 E483:F483 B483:C483 B484:E484 Q483:S484 V483:X484 B485:G486 Q485:Q489 V485:V489 B487:D487 H485:H489 B488:F489 B396:G401 B490:E491 B492:F493 V490:X494 V495:V526 B501:G503 B505 H503 B504:C504 B506:D507 E507 O394:P395 B550:L553 AE394:AE395 M394:M395 V456:X480 H452:I456 B454:F458 H445:I449 V286:V349 G450:I451 V446:X446 Q447:S467 T394:Y395 T432:X434 G440:K444 B521:D521 B520:E520 B522:E522 B523:D523 B494:D500 B524:F530 C531:C542 V447:Y455 AD535 AB535:AC536 O440:P445 AA434:AE434 AA435:AD437 AA456:AA536 AA455:AD455 AC447:AC453 C543:E547 B394:K395 R409:S418 R419:X419 V354:V393 T410:X418 R420:T421 AC439:AC445 T440:X445 L440:M445 AB456:AD534 C302:E312 V528:V556 F304:F312 Q284:Q349 K342:M359 M408 L446:L452 B460:F468 D537:E542 Y432:Y446 T431:Y431 B360:F384 Y456:Y556 B555:D556 AJ461:AK464 AP550:AP554 Z537:AD553 E494:G496 E497:E500 B508:F519 AP386:AP395 AP440:AP444 AQ441:AQ444 AL440:AO445 AI394:AN395 AI408:AP424 Y396:Y430 M410:M434 O409:P434 T422:T430 R422:S446 B408:K434 L414:L434 AA397:AD433 N414:N484 Q354:Q446 U420:X430 AI425:AQ434" xr:uid="{090A4580-7830-4E7F-BF73-16FD501F9072}"/>
  </dataValidations>
  <hyperlinks>
    <hyperlink ref="AQ352" r:id="rId1" xr:uid="{3C978DE9-45EB-47E6-B40B-1BF96C3F0FB8}"/>
    <hyperlink ref="AQ328" r:id="rId2" xr:uid="{E61239CD-5084-4FEC-8C66-3AE15C49ED90}"/>
    <hyperlink ref="AQ455" r:id="rId3" xr:uid="{62E3E3E9-D5AC-4F75-BE23-2F1FF19D281D}"/>
    <hyperlink ref="AQ450" r:id="rId4" xr:uid="{C291BFB1-9919-43A2-8E7A-5109317A3860}"/>
    <hyperlink ref="AQ511" r:id="rId5" xr:uid="{13FDEBA0-FC82-416A-B9E4-85401254F4B0}"/>
    <hyperlink ref="AQ364" r:id="rId6" xr:uid="{2ABE8241-0A09-466C-B1FD-5753771BA688}"/>
    <hyperlink ref="AQ454" r:id="rId7" xr:uid="{EC6BA090-7B8D-47D3-9B06-72763607C2D1}"/>
    <hyperlink ref="AQ354" r:id="rId8" xr:uid="{5B42DA55-3E2C-4B60-A2B7-2857911C638A}"/>
    <hyperlink ref="AQ377" r:id="rId9" xr:uid="{E0868638-19E1-41F7-A2F9-05D88F428AF3}"/>
    <hyperlink ref="AQ344" r:id="rId10" xr:uid="{E95DA95C-2BA0-4416-84BB-2BB80F7E3931}"/>
    <hyperlink ref="AQ424" r:id="rId11" xr:uid="{6C6944AC-F976-4A57-8D5B-80C815D2C66A}"/>
    <hyperlink ref="AQ421" r:id="rId12" xr:uid="{719282AD-C8CB-41AC-8D22-B6F0A423AD24}"/>
    <hyperlink ref="AQ423" r:id="rId13" xr:uid="{FCC42A15-3B8E-4921-B445-D80F2DB8C77C}"/>
    <hyperlink ref="AQ420" r:id="rId14" xr:uid="{7FC1A294-EC2E-43E4-9A5F-4C9F5F8676B3}"/>
    <hyperlink ref="AQ418" r:id="rId15" xr:uid="{6037F600-895E-4DC3-8AD9-745DFB675222}"/>
    <hyperlink ref="AQ419" r:id="rId16" xr:uid="{F7C663AF-2DED-473F-8176-4D27DB15E0AC}"/>
    <hyperlink ref="AQ526" r:id="rId17" xr:uid="{94F7AE18-129F-46F3-B8F7-2FC86E18B48B}"/>
    <hyperlink ref="AQ48:AQ50" r:id="rId18" display="https://onlinelibrary.wiley.com/doi/epdf/10.1111/j.1529-8817.1978.tb00292.x" xr:uid="{8D72EFA2-0CD1-4432-9C3A-2A0931B4B301}"/>
    <hyperlink ref="AQ427" r:id="rId19" xr:uid="{938E5B6F-8CD8-4997-A599-11F9D007F70F}"/>
    <hyperlink ref="AQ497" r:id="rId20" xr:uid="{DFC19B1E-5040-441C-94B9-FF1F9FFDECA8}"/>
    <hyperlink ref="AQ451" r:id="rId21" xr:uid="{D0C2A66D-F5A9-4F79-A530-EC5D0AAC0630}"/>
    <hyperlink ref="AQ452" r:id="rId22" xr:uid="{BD1BF548-35F4-47FA-890C-D61E623D499E}"/>
    <hyperlink ref="AQ32:AQ34" r:id="rId23" display="https://doi.org/10.1111/j.1529-8817.2004.03157.x" xr:uid="{E07E93F9-80E2-42D0-9617-29853ED0290F}"/>
    <hyperlink ref="AQ453" r:id="rId24" xr:uid="{8E282210-178B-4E76-B366-1A1F502CB9EB}"/>
    <hyperlink ref="AQ422" r:id="rId25" xr:uid="{481B5412-2120-4707-953E-8CF4B36D9537}"/>
    <hyperlink ref="AQ305" r:id="rId26" display="https://doi.org/10.1890/10-1374.1" xr:uid="{FABA00ED-BAE2-43B1-9DC0-7B29E9726378}"/>
    <hyperlink ref="AQ313" r:id="rId27" xr:uid="{AF759C81-32B1-4965-96C5-E0F9DC1C6D78}"/>
    <hyperlink ref="AQ326" r:id="rId28" xr:uid="{D8C56DE3-E21C-4B91-AA51-0ACC63E94C18}"/>
    <hyperlink ref="AQ312" r:id="rId29" xr:uid="{485E22B5-25C4-4B69-8196-6E582F1D8B77}"/>
    <hyperlink ref="AQ314" r:id="rId30" xr:uid="{251AE0BE-A86D-424C-BAD1-2049FB061D73}"/>
    <hyperlink ref="AQ315" r:id="rId31" xr:uid="{881D2FC0-AD45-46DA-855E-67FF9F601ADE}"/>
    <hyperlink ref="AQ317" r:id="rId32" xr:uid="{94F9EAFB-74E8-4481-900D-53C52A432364}"/>
    <hyperlink ref="AQ319" r:id="rId33" xr:uid="{DB6DCD85-2E14-4981-AFF9-8C8351E1A796}"/>
    <hyperlink ref="AQ320" r:id="rId34" xr:uid="{F4E54597-9D6E-4A2F-9850-69542C5C2E26}"/>
    <hyperlink ref="AQ321" r:id="rId35" xr:uid="{91835F16-F54D-4FEC-8608-CAC32780A591}"/>
    <hyperlink ref="AQ322" r:id="rId36" xr:uid="{B372F4C7-6CEF-4307-B6D1-E1D3F0F14FA4}"/>
    <hyperlink ref="AQ324" r:id="rId37" xr:uid="{2D6BF640-6739-4526-8B71-932B4BA12595}"/>
    <hyperlink ref="AQ327" r:id="rId38" xr:uid="{9E733CD3-2A67-404C-A1EC-9A566AB18F2B}"/>
    <hyperlink ref="AQ325" r:id="rId39" xr:uid="{FF7CF441-7CFF-4303-8EAB-06A106D77278}"/>
    <hyperlink ref="AQ311" r:id="rId40" xr:uid="{38509877-5098-47A9-833D-BAFD9DAED9CA}"/>
    <hyperlink ref="AQ316" r:id="rId41" xr:uid="{E4255788-2ECB-42CB-8DCE-977144BCE3C0}"/>
    <hyperlink ref="AQ318" r:id="rId42" xr:uid="{5DE1A1EE-BF21-4C4D-A74C-C793E4964EA0}"/>
    <hyperlink ref="AQ323" r:id="rId43" xr:uid="{12AA1ABD-9B8A-42A3-A998-C51BA87805E4}"/>
    <hyperlink ref="AQ501" r:id="rId44" xr:uid="{05E005CA-DF4F-4369-A0AF-32704886B290}"/>
    <hyperlink ref="AQ500" r:id="rId45" xr:uid="{66DA27D1-1ECB-46B1-8667-1E3A997DC62E}"/>
    <hyperlink ref="AQ431" r:id="rId46" xr:uid="{87496AD2-1D17-4B17-91A3-CD048B3250B4}"/>
    <hyperlink ref="AQ417" r:id="rId47" xr:uid="{C4F46DA8-94A0-4142-B22A-E780267CDEB0}"/>
    <hyperlink ref="AQ330" r:id="rId48" xr:uid="{9A0EE944-81F0-4418-8FCA-C0AE5B779D40}"/>
    <hyperlink ref="AQ506" r:id="rId49" xr:uid="{64CEB8B0-D859-4217-97C1-0254D3855413}"/>
    <hyperlink ref="AQ329" r:id="rId50" xr:uid="{03F4EA47-51AC-4646-B992-D30CBFE4BE37}"/>
    <hyperlink ref="AQ553" r:id="rId51" xr:uid="{714813DD-A785-4EF8-BCE5-4A499E139DE9}"/>
    <hyperlink ref="AQ348" r:id="rId52" xr:uid="{C4F549F3-F4FC-481B-94EE-1FF9B4DCC3F6}"/>
    <hyperlink ref="AQ442" r:id="rId53" xr:uid="{8B8177B7-783C-40C8-900B-79E8460A3251}"/>
    <hyperlink ref="AQ443" r:id="rId54" xr:uid="{CF48B3D6-0281-4AE6-AA30-BCC6E165FE28}"/>
    <hyperlink ref="AQ512" r:id="rId55" xr:uid="{4C786B2F-FF36-42E9-800D-FEFB670C7160}"/>
    <hyperlink ref="AQ378" r:id="rId56" xr:uid="{0437AF9F-C5A4-48D0-B2F7-D5F8D479F165}"/>
    <hyperlink ref="AQ379" r:id="rId57" xr:uid="{AEDA13D8-57CC-44E8-9CF9-1947E4F887CC}"/>
    <hyperlink ref="AQ285" r:id="rId58" xr:uid="{A4106E64-2F7C-4404-A274-CDF214F35828}"/>
    <hyperlink ref="AQ425" r:id="rId59" xr:uid="{EAF48C3A-8419-4699-B704-57F5647C7721}"/>
    <hyperlink ref="AQ286" r:id="rId60" xr:uid="{B531A6B3-8776-4F08-92F2-7A15837CA664}"/>
    <hyperlink ref="AQ11:AQ33" r:id="rId61" display="https://doi.org/10.1890/10-1374.1" xr:uid="{8C67B854-7985-46C8-9C0C-F3D84AB05520}"/>
    <hyperlink ref="AQ331" r:id="rId62" xr:uid="{C012B485-CF2F-4046-893F-8848DB502FCD}"/>
    <hyperlink ref="AQ332" r:id="rId63" xr:uid="{FB74448E-D5BE-4261-BB17-31EF6E824AD3}"/>
    <hyperlink ref="AQ56:AQ61" r:id="rId64" display="https://doi.org/10.1111/j.1529-8817.2007.00416.x" xr:uid="{476637C3-598F-4EE6-81D6-B898715F2F25}"/>
    <hyperlink ref="AQ343" r:id="rId65" xr:uid="{ADFFFB54-A85D-4AE3-8A95-81632174AF99}"/>
    <hyperlink ref="AQ349" r:id="rId66" xr:uid="{975FEFB1-35BC-40EB-9E90-33443655BA52}"/>
    <hyperlink ref="AQ355" r:id="rId67" xr:uid="{9FDB3F45-B5CD-4127-887A-B1BBD9D92C94}"/>
    <hyperlink ref="AQ356" r:id="rId68" xr:uid="{1C858F67-3413-41C5-9FF7-6AABEA151B72}"/>
    <hyperlink ref="AQ357" r:id="rId69" xr:uid="{8A56B5BD-B908-4652-A4B4-C96318EC31A5}"/>
    <hyperlink ref="AQ358" r:id="rId70" xr:uid="{2CA8D4E3-8DB6-444A-8F23-11B2F4EB3CE2}"/>
    <hyperlink ref="AQ359" r:id="rId71" xr:uid="{7D277A21-C4CC-4A79-912A-C886E5017A7C}"/>
    <hyperlink ref="AQ83:AQ86" r:id="rId72" display="https://doi.org/10.1111/j.1529-8817.1978.tb02467.x" xr:uid="{C9F3E4B7-22E6-475E-BDEE-2C7E60001BB7}"/>
    <hyperlink ref="AQ365" r:id="rId73" xr:uid="{1FDE5CFE-7C38-4624-82E7-AF51B99853A2}"/>
    <hyperlink ref="AQ366" r:id="rId74" xr:uid="{3620EFC8-095B-49F9-84FB-810437B4035E}"/>
    <hyperlink ref="AQ367" r:id="rId75" xr:uid="{B5468FC3-5D44-4840-B6F0-BAEE3B57A522}"/>
    <hyperlink ref="AQ376" r:id="rId76" xr:uid="{C6A80BF1-E626-4708-BE67-E40CCFEB5435}"/>
    <hyperlink ref="AQ380" r:id="rId77" xr:uid="{520F569D-5558-4B97-9A82-690B9B2F4E4A}"/>
    <hyperlink ref="AQ104:AQ111" r:id="rId78" display="https://doi.org/10.1111/j.1529-8817.2008.00484.x" xr:uid="{92122DD7-A20D-45B5-941D-B5D6895613DB}"/>
    <hyperlink ref="AQ392" r:id="rId79" xr:uid="{47193DCB-E515-4473-90CE-10997B39E2FB}"/>
    <hyperlink ref="AQ393" r:id="rId80" xr:uid="{88B9D555-BA93-4B1A-931C-A17DCF10A7A1}"/>
    <hyperlink ref="AQ394" r:id="rId81" xr:uid="{15C3F655-DB17-4A6F-BE87-3A139EB8F2AF}"/>
    <hyperlink ref="AQ402" r:id="rId82" xr:uid="{C1CF34CD-B8A7-413C-A4B0-122F9437EA30}"/>
    <hyperlink ref="AQ408" r:id="rId83" xr:uid="{40E81E7D-76D2-42C8-BD58-5CF590A1370A}"/>
    <hyperlink ref="AQ132:AQ139" r:id="rId84" display="https://doi.org/10.1016/j.aquabot.2011.09.004" xr:uid="{D3255319-82E0-47F6-A40F-1BE517117A28}"/>
    <hyperlink ref="AQ426" r:id="rId85" xr:uid="{A0394B03-E25D-4D49-A387-637189F0CC12}"/>
    <hyperlink ref="AQ428" r:id="rId86" xr:uid="{106AFFED-2E35-4FD0-91E6-B9FCBFA9DE39}"/>
    <hyperlink ref="AQ429" r:id="rId87" xr:uid="{421B9FCB-4BB6-4F16-BBD3-AF845A11CE4D}"/>
    <hyperlink ref="AQ430" r:id="rId88" xr:uid="{B933438F-E9FB-49E4-B31D-A797BAA71B62}"/>
    <hyperlink ref="AQ432" r:id="rId89" xr:uid="{F4AF5589-AEDF-4390-8360-1F1742FA12A2}"/>
    <hyperlink ref="AQ446" r:id="rId90" xr:uid="{3AD50A44-E951-434F-A901-6D9722E10D52}"/>
    <hyperlink ref="AQ444" r:id="rId91" xr:uid="{BDEA1E8C-6652-45D7-95DD-D37964ADF5FA}"/>
    <hyperlink ref="AQ445" r:id="rId92" xr:uid="{3BC2E86A-CB07-4825-BF2D-02E0290DD5E5}"/>
    <hyperlink ref="AQ447" r:id="rId93" xr:uid="{F4914AE5-7360-493C-B505-675DE5C5E48D}"/>
    <hyperlink ref="AQ448" r:id="rId94" xr:uid="{B51F7F87-EBCF-4471-9304-0B72C8FEE6F8}"/>
    <hyperlink ref="AQ460" r:id="rId95" xr:uid="{928A8FC6-BDB2-477D-8971-EC039AFD937E}"/>
    <hyperlink ref="AQ461" r:id="rId96" xr:uid="{5DCF666B-45CC-4AE3-9464-8ABB5CFBD636}"/>
    <hyperlink ref="AQ463" r:id="rId97" xr:uid="{9DDC5691-1387-467F-B2CC-7B50E26E0A10}"/>
    <hyperlink ref="AQ459" r:id="rId98" xr:uid="{6DF69F76-2303-4852-B1BF-292145D067F7}"/>
    <hyperlink ref="AQ433" r:id="rId99" xr:uid="{70DFF3BD-B1AD-43DC-949B-B3AD9D5EA34E}"/>
    <hyperlink ref="AQ434" r:id="rId100" xr:uid="{FA7F9C01-9418-432B-85AD-A1F26132385C}"/>
    <hyperlink ref="AQ435" r:id="rId101" xr:uid="{7A6094AC-35D6-4A6D-9DC3-1D3140442CDA}"/>
    <hyperlink ref="AQ436" r:id="rId102" xr:uid="{B4C62965-8FB1-4E39-AF06-4D8B928F25FD}"/>
    <hyperlink ref="AQ437" r:id="rId103" xr:uid="{9507AE46-B8D8-4383-9FE5-A699EDEBAC3A}"/>
    <hyperlink ref="AQ438" r:id="rId104" xr:uid="{5B4D7CD2-228C-4465-8D0A-F9368D14536E}"/>
    <hyperlink ref="AQ439" r:id="rId105" xr:uid="{90F3F1A6-8F2F-4614-8800-46E4E4490520}"/>
    <hyperlink ref="AQ441" r:id="rId106" xr:uid="{63E8D750-93E1-48F8-B548-D4AA5B2A9351}"/>
    <hyperlink ref="AQ440" r:id="rId107" xr:uid="{96A3B3CF-7A33-4DEE-BB24-D4BEA001B016}"/>
    <hyperlink ref="AQ462" r:id="rId108" xr:uid="{4D12CC63-1F12-4593-B130-EB4CF98061A0}"/>
    <hyperlink ref="AQ475" r:id="rId109" xr:uid="{66112256-4857-4FAE-B652-56AA3121C1E3}"/>
    <hyperlink ref="AQ473" r:id="rId110" xr:uid="{0EB25973-745B-4624-99E7-2C248DCABB07}"/>
    <hyperlink ref="AQ474" r:id="rId111" xr:uid="{ADFBF58B-EAD2-4B33-B993-A4A4EEA94231}"/>
    <hyperlink ref="AQ476" r:id="rId112" xr:uid="{BE40053D-FD3B-48BC-9100-31D3170E950B}"/>
    <hyperlink ref="AQ477" r:id="rId113" xr:uid="{C128EECC-6432-438A-84C3-F0AE56B1D5EE}"/>
    <hyperlink ref="AQ478" r:id="rId114" xr:uid="{4AEA13E2-4479-45D3-875A-FE85F2090D77}"/>
    <hyperlink ref="AQ205:AQ209" r:id="rId115" display="https://doi.org/10.2216/13-147.1" xr:uid="{9F9ACA9D-8376-43D8-91AD-B314FEF9FA4B}"/>
    <hyperlink ref="AQ485" r:id="rId116" location="Tab1" display="https://link.springer.com/article/10.1007/s10811-015-0578-5#Tab1" xr:uid="{F2F29B7D-5F38-489C-85D1-7FBD7D5091EA}"/>
    <hyperlink ref="AQ211:AQ220" r:id="rId117" location="Tab1" display="https://link.springer.com/article/10.1007/s10811-015-0578-5#Tab1" xr:uid="{AE3DF0C6-8215-482A-A122-845D5687CD31}"/>
    <hyperlink ref="AQ495" r:id="rId118" xr:uid="{6AA512B0-ECBE-4D6E-BD87-661166AFA87F}"/>
    <hyperlink ref="AQ496" r:id="rId119" xr:uid="{BBA725B3-E813-4207-AA6F-2798BE74C68B}"/>
    <hyperlink ref="AQ499" r:id="rId120" xr:uid="{FBDCDD3B-FD57-4C9D-9F03-D401063DE079}"/>
    <hyperlink ref="AQ498" r:id="rId121" xr:uid="{092B5498-75D3-422C-9F70-191B0A504D87}"/>
    <hyperlink ref="AQ502" r:id="rId122" xr:uid="{96A941EB-808F-4293-AE09-EF62522DEFD7}"/>
    <hyperlink ref="AQ229:AQ231" r:id="rId123" display="https://doi.org/10.1111/j.1529-8817.2004.03116.x" xr:uid="{304E924B-75B9-420D-BF6D-67EC1096B162}"/>
    <hyperlink ref="AQ507" r:id="rId124" xr:uid="{90F29E07-1E16-4BEB-BDB6-38CCCAD11C2F}"/>
    <hyperlink ref="AQ508" r:id="rId125" xr:uid="{D84178D0-F652-4045-A864-F8CBAABF36B4}"/>
    <hyperlink ref="AQ509" r:id="rId126" xr:uid="{28FB3168-A151-4A27-9F8B-7EDC8B79E5D8}"/>
    <hyperlink ref="AQ510" r:id="rId127" xr:uid="{803AF41B-F765-4058-AAF5-C26286625B17}"/>
    <hyperlink ref="AQ513" r:id="rId128" xr:uid="{B5DEB310-37EF-473C-B408-B19C2099648F}"/>
    <hyperlink ref="AQ240:AQ251" r:id="rId129" display="https://doi.org/10.1016/j.jembe.2014.02.001" xr:uid="{D2DC97BF-188A-414A-A2EC-B7897CF6846F}"/>
    <hyperlink ref="AQ253:AQ278" r:id="rId130" display="https://doi.org/10.1007/BF02180189" xr:uid="{5D41826C-AD77-4AE5-B4AE-3BFABA789F17}"/>
    <hyperlink ref="AQ554" r:id="rId131" xr:uid="{AE3E5FF4-6C10-4849-834D-8E647356EAFC}"/>
    <hyperlink ref="AQ555" r:id="rId132" xr:uid="{8D25A913-57CC-4AC8-8AED-700B6C163C2D}"/>
    <hyperlink ref="AQ556" r:id="rId133" xr:uid="{452B0A30-0A08-47E9-A927-470D2EDDF790}"/>
    <hyperlink ref="AQ247" r:id="rId134" xr:uid="{6963B4F9-62FB-434C-A7AE-0F406EE2A117}"/>
    <hyperlink ref="AQ161" r:id="rId135" xr:uid="{F982075C-5AE9-4163-AABD-05B1BEE5B67E}"/>
    <hyperlink ref="AQ54" r:id="rId136" xr:uid="{45D7D530-EB91-4A8B-9F4D-3B864D135EDA}"/>
    <hyperlink ref="AQ172" r:id="rId137" xr:uid="{0885A7D5-77B6-4EAB-8978-291D2CDD72F9}"/>
    <hyperlink ref="AQ52" r:id="rId138" xr:uid="{A79B2188-AD32-45FF-9714-6FBDC1BB26F3}"/>
    <hyperlink ref="AQ238" r:id="rId139" xr:uid="{7831F99A-3E9E-451D-B3AD-8B537AA1CD76}"/>
    <hyperlink ref="AQ242" r:id="rId140" xr:uid="{0CA46436-9888-4096-9AA9-D3F52E3CAE61}"/>
    <hyperlink ref="AQ24" r:id="rId141" xr:uid="{948967E3-A255-4C41-92EB-D029FEA6CEFB}"/>
    <hyperlink ref="AQ163" r:id="rId142" xr:uid="{BC305E8E-B180-44C8-9C2C-A4C9ADA8D829}"/>
    <hyperlink ref="AQ181" r:id="rId143" xr:uid="{A35EF1FF-69B1-4D99-9877-BCE0DF06E8AF}"/>
    <hyperlink ref="AQ74" r:id="rId144" xr:uid="{50267565-EEDF-4C07-88B0-CD93DA7A05BA}"/>
    <hyperlink ref="AQ75" r:id="rId145" xr:uid="{94D8C7A1-CAA7-400F-ACE7-19F0CD403A69}"/>
    <hyperlink ref="AQ22" r:id="rId146" xr:uid="{D2BC33B7-3990-4951-911F-44C641CE4309}"/>
    <hyperlink ref="AQ91" r:id="rId147" xr:uid="{ACF0E1EC-FE63-4ED4-8FA8-FB4778BF8925}"/>
    <hyperlink ref="AQ116" r:id="rId148" xr:uid="{1810E038-A067-4F3F-B0ED-1B57A077EF8A}"/>
    <hyperlink ref="AQ118" r:id="rId149" xr:uid="{6046BCFD-0E38-4668-8863-BA456D9E2386}"/>
    <hyperlink ref="AQ119" r:id="rId150" xr:uid="{6EE73909-C111-4CAD-AAEA-18915AA4E99D}"/>
    <hyperlink ref="AQ151" r:id="rId151" xr:uid="{6F9C1F0A-45CF-40ED-B5B7-F0D0455A03BA}"/>
    <hyperlink ref="AQ469:AQ472" r:id="rId152" location="Tab1" display="https://link.springer.com/article/10.1007/s10811-015-0578-5#Tab1" xr:uid="{9489D076-06C9-4BF9-9314-76BC0CA792A1}"/>
    <hyperlink ref="AQ179" r:id="rId153" xr:uid="{C46AB615-E3D5-46BC-9F89-62E0D1F9154B}"/>
    <hyperlink ref="AQ277" r:id="rId154" xr:uid="{F6732CB2-084D-464E-A88C-70FDB54C4940}"/>
    <hyperlink ref="AQ218" r:id="rId155" xr:uid="{493E9E1E-BA7F-4BA3-BA83-9326A0DAA55B}"/>
    <hyperlink ref="AQ278" r:id="rId156" xr:uid="{4392239F-08B3-47A0-B5FA-1977803A0EBE}"/>
    <hyperlink ref="AQ23" r:id="rId157" xr:uid="{4B5E1F89-61CC-44F4-A76B-C5A48B9254FE}"/>
    <hyperlink ref="AQ111" r:id="rId158" xr:uid="{B086FF98-851F-4976-A070-E411DBFF5EBE}"/>
    <hyperlink ref="AQ92" r:id="rId159" xr:uid="{91873027-8A3D-46C0-A2A1-44515F2EADEB}"/>
    <hyperlink ref="AQ153" r:id="rId160" xr:uid="{CE8B25C4-FECC-4A71-B174-CC850A0903BD}"/>
    <hyperlink ref="AQ192" r:id="rId161" xr:uid="{1AC48738-62DB-48ED-8FAC-AC48D4B0EB1A}"/>
    <hyperlink ref="AQ206" r:id="rId162" xr:uid="{42ED28FC-5B25-4A57-80CC-0F4B30D054BD}"/>
    <hyperlink ref="AQ234" r:id="rId163" xr:uid="{58D0CC10-55F6-4D9D-8284-C57C4BE4C20E}"/>
    <hyperlink ref="AQ246" r:id="rId164" xr:uid="{FE92E3E7-842B-449D-ABBB-C622490918B3}"/>
    <hyperlink ref="AQ229" r:id="rId165" xr:uid="{9B16CA3B-FC59-43F0-BC6A-61C34FBAF46A}"/>
    <hyperlink ref="AQ37" r:id="rId166" xr:uid="{667FF2B4-CBB3-48DE-B4C8-994EC5B525F4}"/>
    <hyperlink ref="AQ100" r:id="rId167" xr:uid="{623EB4AF-BD93-45BE-84C3-67788F28FDB5}"/>
    <hyperlink ref="AQ154" r:id="rId168" xr:uid="{C98E6889-859E-4D61-8BE2-82047757BAF6}"/>
    <hyperlink ref="AQ185" r:id="rId169" xr:uid="{F4420980-D16C-4CB9-AE17-9B5BAC9E9ADE}"/>
    <hyperlink ref="AQ228" r:id="rId170" xr:uid="{83489995-3BDE-4FD7-B56B-F748C69FDA56}"/>
    <hyperlink ref="AQ273" r:id="rId171" xr:uid="{4F4F21F5-2050-4578-AE96-0AB5BD08A19F}"/>
    <hyperlink ref="AQ32" r:id="rId172" xr:uid="{57FC380A-BEC4-4E42-B352-C447B2A71ED8}"/>
    <hyperlink ref="AQ49" r:id="rId173" xr:uid="{B953A149-D444-4DB4-9196-CAA0C9A939AC}"/>
    <hyperlink ref="AQ224" r:id="rId174" xr:uid="{BCBAFB59-F69F-4425-BFEA-B9B459B5CF35}"/>
    <hyperlink ref="AQ2" r:id="rId175" xr:uid="{D765EBF0-2085-4296-AD22-166833208F16}"/>
    <hyperlink ref="AQ6" r:id="rId176" xr:uid="{C0B33A0D-09A6-4270-94D0-5868EFDD3E18}"/>
    <hyperlink ref="AQ12" r:id="rId177" xr:uid="{05E7658B-A519-41BE-9433-EE4788122725}"/>
    <hyperlink ref="AQ294:AQ302" r:id="rId178" display="https://doi.org/10.1007/BF00047844" xr:uid="{11A9F032-CD4A-4E3D-9B6C-D96E7FE9EEAC}"/>
    <hyperlink ref="AQ25" r:id="rId179" xr:uid="{EB4FDBC7-BE23-4638-8665-264BE4C74BE7}"/>
    <hyperlink ref="AQ307:AQ312" r:id="rId180" display="https://doi.org/10.1111/j.1529-8817.2007.00416.x" xr:uid="{C3DBD760-860A-4C09-A098-F5FB0C3775ED}"/>
    <hyperlink ref="AQ36" r:id="rId181" xr:uid="{C76EE5DE-A082-45EC-8082-48D694EC256A}"/>
    <hyperlink ref="AQ314:AQ316" r:id="rId182" display="https://doi.org/10.1111/j.1529-8817.1978.tb00297.x" xr:uid="{31397A5D-0133-40CE-983D-B3DE0D702F53}"/>
    <hyperlink ref="AQ42" r:id="rId183" xr:uid="{A099440E-5DC3-419C-91D3-ADA14F62E406}"/>
    <hyperlink ref="AQ324:AQ329" r:id="rId184" display="https://doi.org/10.1016/0022-0981(85)90100-5" xr:uid="{162CEBA6-C3D2-4385-8784-707E88F8B7D7}"/>
    <hyperlink ref="AQ50" r:id="rId185" xr:uid="{7CE9A496-02F9-4C4B-AD62-2CE530D5A34E}"/>
    <hyperlink ref="AQ53" r:id="rId186" xr:uid="{A12B8E4A-1ABD-43FA-AF23-8C322887FE5E}"/>
    <hyperlink ref="AQ55" r:id="rId187" xr:uid="{603EB65E-B831-461A-B2F2-44BC17CE4A17}"/>
    <hyperlink ref="AQ56" r:id="rId188" xr:uid="{A733BF48-E894-4F77-B28F-E9C03184AF78}"/>
    <hyperlink ref="AQ58" r:id="rId189" xr:uid="{98D3440A-0676-4218-BA63-FDC441638928}"/>
    <hyperlink ref="AQ57" r:id="rId190" xr:uid="{BD3AE985-697F-4978-AAAC-126E6EBC717C}"/>
    <hyperlink ref="AQ59" r:id="rId191" xr:uid="{B793D0F9-23EF-4F99-AF53-A4F0606F79D8}"/>
    <hyperlink ref="AQ341:AQ348" r:id="rId192" display="https://doi.org/10.1007/BF00428652" xr:uid="{2076BF6F-ABAE-44C8-8ABC-4E36CB55323C}"/>
    <hyperlink ref="AQ68" r:id="rId193" xr:uid="{1736C94C-00ED-4F7B-9339-AD3A20DAA7A3}"/>
    <hyperlink ref="AQ71" r:id="rId194" xr:uid="{9F463C3A-F189-4F22-BA94-329E68FC514E}"/>
    <hyperlink ref="AQ77" r:id="rId195" xr:uid="{A02383EC-9D9B-46FF-943D-59DD3757C2ED}"/>
    <hyperlink ref="AQ374:AQ380" r:id="rId196" display="https://doi.org/10.1016/j.aquabot.2012.03.006" xr:uid="{AF1D4B7C-EDAB-4A61-8A65-6ACE91603886}"/>
    <hyperlink ref="AQ382:AQ384" r:id="rId197" display="https://doi.org/10.1111/j.1529-8817.2004.03116.x" xr:uid="{74490892-B7EB-4D79-815C-F732A84A2D4A}"/>
    <hyperlink ref="AQ104" r:id="rId198" xr:uid="{A86C5262-767F-4E96-88A6-21A38CCE8247}"/>
    <hyperlink ref="AQ386:AQ391" r:id="rId199" display="https://doi.org/10.1016/j.aquabot.2011.09.004" xr:uid="{8470BCD7-DF94-4663-84E4-DE5A7D380A3C}"/>
    <hyperlink ref="AQ112" r:id="rId200" xr:uid="{9F9D7F4E-2CE5-4D79-B98B-B164E9153D3E}"/>
    <hyperlink ref="AQ113" r:id="rId201" xr:uid="{F874AC06-DCF9-424F-83B0-F0741D989868}"/>
    <hyperlink ref="AQ395:AQ396" r:id="rId202" display="https://doi.org/10.1111/j.1529-8817.1987.tb04204.x" xr:uid="{1C5547F3-E85B-4502-9A77-3A085CEC1CAB}"/>
    <hyperlink ref="AQ117" r:id="rId203" xr:uid="{8D77978B-C6DE-4E0E-A3B0-1EE5589B21A2}"/>
    <hyperlink ref="AQ120" r:id="rId204" xr:uid="{F2AA861E-971A-46E3-BE0D-3574BFB0DE77}"/>
    <hyperlink ref="AQ402:AQ412" r:id="rId205" display="https://doi.org/10.1007/BF00349487" xr:uid="{E57EF080-434C-4D69-8F87-43AD0F94CA42}"/>
    <hyperlink ref="AQ138" r:id="rId206" xr:uid="{EAC67B3D-5501-4D9F-B099-541C14D5B113}"/>
    <hyperlink ref="AQ414:AQ424" r:id="rId207" display="https://doi.org/10.3354/meps161155" xr:uid="{E3572F9B-79E8-41B8-BC79-1EB18A8A410C}"/>
    <hyperlink ref="AQ284:AQ286" r:id="rId208" display="https://doi.org/10.3354/meps13429" xr:uid="{04284789-4BCB-492F-B4DA-B27850CF092F}"/>
    <hyperlink ref="AQ76" r:id="rId209" xr:uid="{CBD5EF89-3005-4EF6-84D2-BF52158E78EE}"/>
    <hyperlink ref="AQ144" r:id="rId210" xr:uid="{753C4896-F03B-4496-B499-8C1775B442E1}"/>
    <hyperlink ref="AQ145" r:id="rId211" xr:uid="{906C5BE8-7E8C-4027-9484-1F02AD6148EE}"/>
    <hyperlink ref="AQ147" r:id="rId212" xr:uid="{CB054AC9-06D8-4F26-A57D-F1333C277013}"/>
    <hyperlink ref="AQ148" r:id="rId213" xr:uid="{3368F40F-2619-4E3F-A52C-2B9C57150316}"/>
    <hyperlink ref="AQ149" r:id="rId214" xr:uid="{4B833584-26B6-4746-832C-7A661201FF3D}"/>
    <hyperlink ref="AQ150" r:id="rId215" xr:uid="{C463C6A4-25DC-4167-887B-B347A5972EB1}"/>
    <hyperlink ref="AQ162" r:id="rId216" xr:uid="{BD38E87D-5806-4174-8883-2CB3DF17CE36}"/>
    <hyperlink ref="AQ178" r:id="rId217" xr:uid="{BEC25125-9EC9-409E-9694-B6817830CFC2}"/>
    <hyperlink ref="AQ180" r:id="rId218" xr:uid="{9E97D106-C6EE-4F02-871B-F0CDE612D47D}"/>
    <hyperlink ref="AQ173" r:id="rId219" xr:uid="{1B5DD756-9269-4342-A67D-08F142F402C9}"/>
    <hyperlink ref="AQ174" r:id="rId220" xr:uid="{CD2E34CA-7596-41ED-A404-DE8F378133D6}"/>
    <hyperlink ref="AQ175" r:id="rId221" xr:uid="{1394B83C-9859-49A2-9E92-2AF1CD2E28B8}"/>
    <hyperlink ref="AQ176" r:id="rId222" xr:uid="{8E43742D-CB44-4A18-ACAE-B417D5B67F49}"/>
    <hyperlink ref="AQ177" r:id="rId223" xr:uid="{ABD8EA22-23A2-42A4-9E43-5D3565723F0C}"/>
    <hyperlink ref="AQ182" r:id="rId224" xr:uid="{ED52B22E-6D82-4F01-87D0-9BE6159C901F}"/>
    <hyperlink ref="AQ183" r:id="rId225" xr:uid="{D065208A-D232-470E-A58C-AF6B1982C248}"/>
    <hyperlink ref="AQ184" r:id="rId226" xr:uid="{D2EB33E5-82CD-43CF-89DF-5FAD30A23EE7}"/>
    <hyperlink ref="AQ464:AQ469" r:id="rId227" display="https://doi.org/10.2216/13-147.1" xr:uid="{3C3C8017-D08D-4FA0-9CB2-AC8601DBC798}"/>
    <hyperlink ref="AQ471:AQ483" r:id="rId228" location="Tab1" display="https://link.springer.com/article/10.1007/s10811-015-0578-5#Tab1" xr:uid="{57394D3C-3BD0-4E72-9A2A-0AA65546A953}"/>
    <hyperlink ref="AQ498:AQ502" r:id="rId229" display="https://doi.org/10.1007/s10811-022-02743-w" xr:uid="{222B39CC-1042-4838-B98E-AC58FAC10A47}"/>
    <hyperlink ref="AQ225" r:id="rId230" xr:uid="{EB9BE73A-9E14-416E-99A8-D79533C23BFD}"/>
    <hyperlink ref="AQ226" r:id="rId231" xr:uid="{01F9D892-9B63-4B32-AC49-1A4AB456C812}"/>
    <hyperlink ref="AQ227" r:id="rId232" xr:uid="{3F2A0DDD-F370-42AA-A16D-7A7780447FBB}"/>
    <hyperlink ref="AQ508:AQ511" r:id="rId233" display="https://doi.org/10.3354/meps169143" xr:uid="{FDDD13E2-D3AA-4E71-9C5B-0CE429D29720}"/>
    <hyperlink ref="AQ517:AQ519" r:id="rId234" display="https://doi.org/10.1111/j.1529-8817.1978.tb00292.x" xr:uid="{C3F46D7A-56DF-4E7E-AB76-4961EFED02D4}"/>
    <hyperlink ref="AQ526:AQ550" r:id="rId235" display="https://doi.org/10.1007/BF02180189" xr:uid="{95F040C0-8AF3-4D75-BDF7-CC5A2A81BC99}"/>
    <hyperlink ref="AQ552:AQ554" r:id="rId236" display="https://doi.org/10.1371/journal.pone.0108980" xr:uid="{82E1F2F4-E3D5-42AF-BD36-D8CD6B46051D}"/>
    <hyperlink ref="AQ214" r:id="rId237" xr:uid="{272589FA-7BCD-484A-9982-DC8D695DB316}"/>
    <hyperlink ref="AQ493:AQ495" r:id="rId238" display="https://doi.org/10.1007/s10811-022-02881-1" xr:uid="{542F9A64-BD6F-48F8-87C6-2C2FE9ABF8D5}"/>
    <hyperlink ref="AQ236" r:id="rId239" xr:uid="{C33E3A39-3ED7-4B70-93D8-83399A2ED06B}"/>
    <hyperlink ref="AQ237" r:id="rId240" xr:uid="{BFA18239-47D7-4752-A730-5F9FF5DEC22B}"/>
    <hyperlink ref="AQ244" r:id="rId241" xr:uid="{A6677006-633C-4ABE-BAE8-DF7B88CA6C2D}"/>
    <hyperlink ref="AQ245" r:id="rId242" xr:uid="{88A46ED0-6F7F-4A5F-8865-3BDED4F7806F}"/>
    <hyperlink ref="AQ7" r:id="rId243" xr:uid="{6716B20D-37AC-449D-80CD-27F5D5BD7E6E}"/>
    <hyperlink ref="AQ8:AQ17" r:id="rId244" display="10.1515/bot-2014-0070" xr:uid="{29650E1A-05C9-4DA4-8895-829FCAFC0541}"/>
    <hyperlink ref="AQ20" r:id="rId245" xr:uid="{A124F085-EA74-4542-ABE4-7E2CA5F7D049}"/>
    <hyperlink ref="AQ63:AQ70" r:id="rId246" display="https://doi.org/10.3354/meps209099" xr:uid="{9399CA0B-D290-4FB5-A03B-50F1CF71B6D0}"/>
    <hyperlink ref="AQ92:AQ95" r:id="rId247" display="https://doi.org/10.1111/j.1529-8817.1978.tb00297.x" xr:uid="{46ABB4AC-5C94-4C0B-990D-3BA468A3C1FE}"/>
    <hyperlink ref="AQ350" r:id="rId248" xr:uid="{3CFCD978-BE3D-41B4-B978-666B2A88A9CF}"/>
    <hyperlink ref="AQ351" r:id="rId249" xr:uid="{3C907A4B-A42E-4CEE-BBDD-C13E03259AC9}"/>
    <hyperlink ref="AQ353" r:id="rId250" xr:uid="{F6631D8D-A011-4FEB-BB30-34BE06F2AAED}"/>
    <hyperlink ref="AQ51" r:id="rId251" xr:uid="{A463B06C-C0E8-43B7-8191-5543FD56B828}"/>
    <hyperlink ref="AQ369" r:id="rId252" xr:uid="{2EAC05D1-EE54-4E6D-A21F-D9CF62B60C87}"/>
    <hyperlink ref="AQ389" r:id="rId253" xr:uid="{576AF12C-C16C-4650-8658-7A39B4A1F41D}"/>
    <hyperlink ref="AQ390" r:id="rId254" xr:uid="{3BFD6427-7D9B-4AB3-A67F-2532DAB7B289}"/>
    <hyperlink ref="AQ391" r:id="rId255" xr:uid="{4B757040-2BAD-442E-8CF8-BCCA7D0D1345}"/>
    <hyperlink ref="AQ89" r:id="rId256" xr:uid="{E4E510D8-4FE0-4395-BEBE-325D4ACE05BB}"/>
    <hyperlink ref="AQ90" r:id="rId257" xr:uid="{B6F8AEC0-8A82-4068-90EA-3DD9F6C7F683}"/>
    <hyperlink ref="AQ319:AQ322" r:id="rId258" display="https://doi.org/10.1111/j.0022-3646.1985.00448.x" xr:uid="{CBA6C974-BDB7-4B5C-BFAA-92DC82616E7A}"/>
    <hyperlink ref="AQ146" r:id="rId259" xr:uid="{FBE9CCB7-C839-4992-AADD-8E7CF67CDA1D}"/>
    <hyperlink ref="AQ347:AQ354" r:id="rId260" display="https://www.cabidigitallibrary.org/doi/full/10.5555/20073049444" xr:uid="{A7915FF7-86E9-4325-82F3-C98334086C0A}"/>
    <hyperlink ref="AQ464" r:id="rId261" xr:uid="{010250C8-012C-4C7C-9CE9-32DBFC304B81}"/>
    <hyperlink ref="AQ361:AQ368" r:id="rId262" display="https://www.cabidigitallibrary.org/doi/full/10.5555/20073049444" xr:uid="{3AAEDF8B-053B-4574-83E3-34EFD86BEB8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6450-64EA-42AA-BF5F-EF9C956F3ADD}">
  <dimension ref="A1:I31"/>
  <sheetViews>
    <sheetView workbookViewId="0">
      <selection activeCell="C17" sqref="C17"/>
    </sheetView>
  </sheetViews>
  <sheetFormatPr defaultColWidth="8.85546875" defaultRowHeight="15" x14ac:dyDescent="0.25"/>
  <cols>
    <col min="3" max="3" width="82.42578125" customWidth="1"/>
  </cols>
  <sheetData>
    <row r="1" spans="1:3" ht="46.5" x14ac:dyDescent="0.7">
      <c r="A1" s="92" t="s">
        <v>910</v>
      </c>
    </row>
    <row r="3" spans="1:3" ht="26.25" x14ac:dyDescent="0.4">
      <c r="A3" s="93" t="s">
        <v>911</v>
      </c>
    </row>
    <row r="6" spans="1:3" ht="26.25" x14ac:dyDescent="0.4">
      <c r="A6" s="93" t="s">
        <v>912</v>
      </c>
    </row>
    <row r="8" spans="1:3" x14ac:dyDescent="0.25">
      <c r="A8" s="94" t="s">
        <v>913</v>
      </c>
    </row>
    <row r="9" spans="1:3" x14ac:dyDescent="0.25">
      <c r="A9" s="94" t="s">
        <v>914</v>
      </c>
      <c r="C9" t="s">
        <v>915</v>
      </c>
    </row>
    <row r="10" spans="1:3" x14ac:dyDescent="0.25">
      <c r="A10" s="94" t="s">
        <v>916</v>
      </c>
      <c r="C10" t="s">
        <v>917</v>
      </c>
    </row>
    <row r="11" spans="1:3" x14ac:dyDescent="0.25">
      <c r="A11" s="94"/>
    </row>
    <row r="12" spans="1:3" x14ac:dyDescent="0.25">
      <c r="A12" s="94"/>
    </row>
    <row r="13" spans="1:3" x14ac:dyDescent="0.25">
      <c r="A13" s="94"/>
    </row>
    <row r="19" spans="3:9" ht="14.25" customHeight="1" x14ac:dyDescent="0.25"/>
    <row r="20" spans="3:9" ht="36" customHeight="1" x14ac:dyDescent="0.65">
      <c r="C20" s="223"/>
    </row>
    <row r="22" spans="3:9" x14ac:dyDescent="0.25">
      <c r="C22" s="158"/>
    </row>
    <row r="23" spans="3:9" x14ac:dyDescent="0.25">
      <c r="C23" s="158"/>
    </row>
    <row r="24" spans="3:9" x14ac:dyDescent="0.25">
      <c r="E24" s="109"/>
      <c r="I24" s="109"/>
    </row>
    <row r="25" spans="3:9" ht="21.75" x14ac:dyDescent="0.5">
      <c r="C25" s="224"/>
      <c r="D25" s="224"/>
      <c r="G25" s="224"/>
      <c r="H25" s="224"/>
    </row>
    <row r="26" spans="3:9" ht="21.75" x14ac:dyDescent="0.5">
      <c r="C26" s="224"/>
      <c r="D26" s="224"/>
      <c r="G26" s="224"/>
      <c r="H26" s="224"/>
    </row>
    <row r="27" spans="3:9" ht="21.75" x14ac:dyDescent="0.5">
      <c r="C27" s="158"/>
      <c r="D27" s="158"/>
      <c r="G27" s="224"/>
      <c r="H27" s="224"/>
    </row>
    <row r="28" spans="3:9" ht="21.75" x14ac:dyDescent="0.5">
      <c r="C28" s="224"/>
      <c r="D28" s="224"/>
      <c r="G28" s="224"/>
      <c r="H28" s="224"/>
    </row>
    <row r="30" spans="3:9" x14ac:dyDescent="0.25">
      <c r="C30" s="158"/>
    </row>
    <row r="31" spans="3:9" x14ac:dyDescent="0.25">
      <c r="C31" s="158"/>
    </row>
  </sheetData>
  <dataValidations count="1">
    <dataValidation allowBlank="1" showInputMessage="1" showErrorMessage="1" sqref="C22:C23 C27:D27 C30:C31" xr:uid="{8628D022-2D98-4DE0-A54D-BA9C4FE839D5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Nitrate</vt:lpstr>
      <vt:lpstr>Ammonium</vt:lpstr>
      <vt:lpstr>Combined</vt:lpstr>
      <vt:lpstr>Meta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Damon Britton</dc:creator>
  <cp:keywords/>
  <dc:description/>
  <cp:lastModifiedBy>Damon Britton</cp:lastModifiedBy>
  <cp:revision/>
  <dcterms:created xsi:type="dcterms:W3CDTF">2025-04-06T23:32:52Z</dcterms:created>
  <dcterms:modified xsi:type="dcterms:W3CDTF">2026-03-24T02:39:46Z</dcterms:modified>
  <cp:category/>
  <cp:contentStatus/>
</cp:coreProperties>
</file>