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PhD Project 2013-2018\12_Fish-Use-Paper\"/>
    </mc:Choice>
  </mc:AlternateContent>
  <xr:revisionPtr revIDLastSave="0" documentId="13_ncr:1_{2B87FD7D-D72E-4915-BF0F-B78D31E963BE}" xr6:coauthVersionLast="36" xr6:coauthVersionMax="36" xr10:uidLastSave="{00000000-0000-0000-0000-000000000000}"/>
  <bookViews>
    <workbookView xWindow="0" yWindow="0" windowWidth="28800" windowHeight="14025" firstSheet="2" activeTab="2" xr2:uid="{00000000-000D-0000-FFFF-FFFF00000000}"/>
  </bookViews>
  <sheets>
    <sheet name="ALL FISH" sheetId="7" r:id="rId1"/>
    <sheet name="Net Summary" sheetId="9" r:id="rId2"/>
    <sheet name="Tables" sheetId="8" r:id="rId3"/>
  </sheets>
  <definedNames>
    <definedName name="_xlnm.Print_Area" localSheetId="0">'ALL FISH'!$A$1:$G$18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8" l="1"/>
  <c r="G52" i="8" s="1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G50" i="8"/>
  <c r="AA49" i="8"/>
  <c r="O49" i="8"/>
  <c r="AA48" i="8"/>
  <c r="O48" i="8"/>
  <c r="AA47" i="8"/>
  <c r="O47" i="8"/>
  <c r="AA46" i="8"/>
  <c r="O46" i="8"/>
  <c r="AA45" i="8"/>
  <c r="O45" i="8"/>
  <c r="AA44" i="8"/>
  <c r="O44" i="8"/>
  <c r="AA43" i="8"/>
  <c r="O43" i="8"/>
  <c r="AA42" i="8"/>
  <c r="O42" i="8"/>
  <c r="AA41" i="8"/>
  <c r="O41" i="8"/>
  <c r="AA40" i="8"/>
  <c r="O40" i="8"/>
  <c r="AA39" i="8"/>
  <c r="O39" i="8"/>
  <c r="AA38" i="8"/>
  <c r="O38" i="8"/>
  <c r="AA37" i="8"/>
  <c r="O37" i="8"/>
  <c r="AA36" i="8"/>
  <c r="O36" i="8"/>
  <c r="AA35" i="8"/>
  <c r="O35" i="8"/>
  <c r="AA34" i="8"/>
  <c r="O34" i="8"/>
  <c r="AA33" i="8"/>
  <c r="O33" i="8"/>
  <c r="AA32" i="8"/>
  <c r="O32" i="8"/>
  <c r="AA31" i="8"/>
  <c r="O31" i="8"/>
  <c r="AA30" i="8"/>
  <c r="O30" i="8"/>
  <c r="AA29" i="8"/>
  <c r="O29" i="8"/>
  <c r="AA28" i="8"/>
  <c r="O28" i="8"/>
  <c r="AA27" i="8"/>
  <c r="O27" i="8"/>
  <c r="AA26" i="8"/>
  <c r="O26" i="8"/>
  <c r="AA25" i="8"/>
  <c r="O25" i="8"/>
  <c r="AA24" i="8"/>
  <c r="O24" i="8"/>
  <c r="AA23" i="8"/>
  <c r="O23" i="8"/>
  <c r="AA22" i="8"/>
  <c r="O22" i="8"/>
  <c r="AA21" i="8"/>
  <c r="O21" i="8"/>
  <c r="AA20" i="8"/>
  <c r="O20" i="8"/>
  <c r="AA19" i="8"/>
  <c r="O19" i="8"/>
  <c r="AA18" i="8"/>
  <c r="O18" i="8"/>
  <c r="AA17" i="8"/>
  <c r="O17" i="8"/>
  <c r="AA16" i="8"/>
  <c r="O16" i="8"/>
  <c r="AA15" i="8"/>
  <c r="O15" i="8"/>
  <c r="AA14" i="8"/>
  <c r="O14" i="8"/>
  <c r="AA13" i="8"/>
  <c r="O13" i="8"/>
  <c r="AA12" i="8"/>
  <c r="O12" i="8"/>
  <c r="AA11" i="8"/>
  <c r="O11" i="8"/>
  <c r="AA10" i="8"/>
  <c r="O10" i="8"/>
  <c r="AA9" i="8"/>
  <c r="O9" i="8"/>
  <c r="AA8" i="8"/>
  <c r="O8" i="8"/>
  <c r="AA7" i="8"/>
  <c r="O7" i="8"/>
  <c r="AA6" i="8"/>
  <c r="O6" i="8"/>
  <c r="AA5" i="8"/>
  <c r="O5" i="8"/>
  <c r="AA4" i="8"/>
  <c r="O4" i="8"/>
  <c r="AA2" i="8"/>
  <c r="O2" i="8"/>
  <c r="C7" i="9" l="1"/>
  <c r="C8" i="9" s="1"/>
  <c r="E7" i="9"/>
  <c r="E8" i="9" s="1"/>
  <c r="F7" i="9"/>
  <c r="F8" i="9" s="1"/>
  <c r="B8" i="9"/>
  <c r="D8" i="9"/>
  <c r="G8" i="9"/>
  <c r="I8" i="9"/>
  <c r="J8" i="9"/>
  <c r="K8" i="9"/>
  <c r="L8" i="9"/>
  <c r="M8" i="9"/>
  <c r="N8" i="9"/>
  <c r="A12" i="9"/>
  <c r="D21" i="7"/>
  <c r="D16" i="7"/>
  <c r="E9" i="7" s="1"/>
  <c r="E6" i="7"/>
  <c r="E13" i="7"/>
  <c r="E2" i="7"/>
  <c r="E11" i="7"/>
  <c r="E4" i="7"/>
  <c r="E3" i="7"/>
  <c r="G19" i="7"/>
  <c r="E15" i="7" l="1"/>
  <c r="E7" i="7"/>
</calcChain>
</file>

<file path=xl/sharedStrings.xml><?xml version="1.0" encoding="utf-8"?>
<sst xmlns="http://schemas.openxmlformats.org/spreadsheetml/2006/main" count="447" uniqueCount="100">
  <si>
    <t>Family</t>
  </si>
  <si>
    <t>Species</t>
  </si>
  <si>
    <t>Common name</t>
  </si>
  <si>
    <t>Rank</t>
  </si>
  <si>
    <t>%N</t>
  </si>
  <si>
    <t>Water depth (max)</t>
  </si>
  <si>
    <t>Water depth (min)</t>
  </si>
  <si>
    <t>NA</t>
  </si>
  <si>
    <t>Gobiidae</t>
  </si>
  <si>
    <t>Atherinosoma microstoma</t>
  </si>
  <si>
    <t>Smallmouth Hardyhead</t>
  </si>
  <si>
    <t>Atherinidae</t>
  </si>
  <si>
    <t>Pleuronectidae</t>
  </si>
  <si>
    <t>Gymnapistes marmoratus</t>
  </si>
  <si>
    <t>Soldierfish</t>
  </si>
  <si>
    <t>Tetrarogidae</t>
  </si>
  <si>
    <t>Mugilidae</t>
  </si>
  <si>
    <t>Numbers (N)</t>
  </si>
  <si>
    <t>Water temperature</t>
  </si>
  <si>
    <t xml:space="preserve">Rhombosolea tapirina </t>
  </si>
  <si>
    <t>Pseudaphritidae</t>
  </si>
  <si>
    <t xml:space="preserve">Pseudaphritis urvillii </t>
  </si>
  <si>
    <t>Congolli</t>
  </si>
  <si>
    <t>Aldrichetta forsteri</t>
  </si>
  <si>
    <t>Leptatherina presbyteroides</t>
  </si>
  <si>
    <t>Count</t>
  </si>
  <si>
    <t>Kestratherina esox</t>
  </si>
  <si>
    <t>Silver Fish</t>
  </si>
  <si>
    <t>Eastern Bluespot Goby</t>
  </si>
  <si>
    <r>
      <t xml:space="preserve">Pseudogobius </t>
    </r>
    <r>
      <rPr>
        <sz val="11"/>
        <color theme="1"/>
        <rFont val="Calibri"/>
        <family val="2"/>
        <scheme val="minor"/>
      </rPr>
      <t>sp.</t>
    </r>
  </si>
  <si>
    <t>Girdled Goby</t>
  </si>
  <si>
    <t>Nesogobius maccullochi</t>
  </si>
  <si>
    <t>Total</t>
  </si>
  <si>
    <t>Density</t>
  </si>
  <si>
    <t>2 nets x 2</t>
  </si>
  <si>
    <t>Yellow-eye Mullet*</t>
  </si>
  <si>
    <t>Greenback Flounder*</t>
  </si>
  <si>
    <t>*recreationally and commercially targeted species</t>
  </si>
  <si>
    <t>fish per m2</t>
  </si>
  <si>
    <t>Pikehead Hardyhead</t>
  </si>
  <si>
    <t>RP-UA-APR</t>
  </si>
  <si>
    <t>RP-A-APR</t>
  </si>
  <si>
    <t>PP-UA-APR</t>
  </si>
  <si>
    <t>PP-A-APR</t>
  </si>
  <si>
    <t>BB-UA-APR</t>
  </si>
  <si>
    <t>BB-A-APR</t>
  </si>
  <si>
    <t>RP-UA-MAY</t>
  </si>
  <si>
    <t>RP-A-MAY</t>
  </si>
  <si>
    <t>PP-UA-MAY</t>
  </si>
  <si>
    <t>PP-A-MAY</t>
  </si>
  <si>
    <t>BB-UA-MAY</t>
  </si>
  <si>
    <t>BB-A-MAY</t>
  </si>
  <si>
    <t>RP-UA-RE</t>
  </si>
  <si>
    <t>*</t>
  </si>
  <si>
    <t>N1/PM</t>
  </si>
  <si>
    <t>N2/PM</t>
  </si>
  <si>
    <t>N1/AM</t>
  </si>
  <si>
    <t>N2/AM</t>
  </si>
  <si>
    <t>fish per 100m2</t>
  </si>
  <si>
    <t>Net</t>
  </si>
  <si>
    <t>Catch numbers</t>
  </si>
  <si>
    <t>Salinity</t>
  </si>
  <si>
    <t>Per net</t>
  </si>
  <si>
    <t>Date</t>
  </si>
  <si>
    <t>Water depth (mean)</t>
  </si>
  <si>
    <t>Diel time</t>
  </si>
  <si>
    <t>Dark/Light</t>
  </si>
  <si>
    <t>Dark</t>
  </si>
  <si>
    <t>Light</t>
  </si>
  <si>
    <t>Tide</t>
  </si>
  <si>
    <t>Neap</t>
  </si>
  <si>
    <t>Spring</t>
  </si>
  <si>
    <t>Site code</t>
  </si>
  <si>
    <t>Location</t>
  </si>
  <si>
    <t>Robbins Passage</t>
  </si>
  <si>
    <t>Perkins Passage</t>
  </si>
  <si>
    <t>Big Bay</t>
  </si>
  <si>
    <t>Altered/unaltered</t>
  </si>
  <si>
    <t>Unaltered</t>
  </si>
  <si>
    <t>Altered</t>
  </si>
  <si>
    <t>Sampling month</t>
  </si>
  <si>
    <t>April</t>
  </si>
  <si>
    <t>May</t>
  </si>
  <si>
    <t>Species richness</t>
  </si>
  <si>
    <r>
      <t xml:space="preserve">K. esox </t>
    </r>
    <r>
      <rPr>
        <b/>
        <sz val="11"/>
        <color theme="1"/>
        <rFont val="Calibri"/>
        <family val="2"/>
        <scheme val="minor"/>
      </rPr>
      <t>(Pikehead Hardyhead)</t>
    </r>
  </si>
  <si>
    <r>
      <t xml:space="preserve">L. presbyteroides </t>
    </r>
    <r>
      <rPr>
        <b/>
        <sz val="11"/>
        <color theme="1"/>
        <rFont val="Calibri"/>
        <family val="2"/>
        <scheme val="minor"/>
      </rPr>
      <t>(Silver Fish)</t>
    </r>
  </si>
  <si>
    <r>
      <t xml:space="preserve">N. maccullochi </t>
    </r>
    <r>
      <rPr>
        <b/>
        <sz val="11"/>
        <color theme="1"/>
        <rFont val="Calibri"/>
        <family val="2"/>
        <scheme val="minor"/>
      </rPr>
      <t>(Girdled Goby)</t>
    </r>
  </si>
  <si>
    <r>
      <t xml:space="preserve">Pseudogobius </t>
    </r>
    <r>
      <rPr>
        <b/>
        <sz val="11"/>
        <color theme="1"/>
        <rFont val="Calibri"/>
        <family val="2"/>
        <scheme val="minor"/>
      </rPr>
      <t>sp. (Eastern Bluespot Goby)</t>
    </r>
  </si>
  <si>
    <r>
      <t xml:space="preserve">A. forsteri </t>
    </r>
    <r>
      <rPr>
        <b/>
        <sz val="11"/>
        <color theme="1"/>
        <rFont val="Calibri"/>
        <family val="2"/>
        <scheme val="minor"/>
      </rPr>
      <t>(Yellow-eye Mullet)</t>
    </r>
  </si>
  <si>
    <r>
      <t xml:space="preserve">R. tapirina </t>
    </r>
    <r>
      <rPr>
        <b/>
        <sz val="11"/>
        <color theme="1"/>
        <rFont val="Calibri"/>
        <family val="2"/>
        <scheme val="minor"/>
      </rPr>
      <t>(Greenback Flounder)</t>
    </r>
  </si>
  <si>
    <r>
      <t xml:space="preserve">P. urvillii </t>
    </r>
    <r>
      <rPr>
        <b/>
        <sz val="11"/>
        <color theme="1"/>
        <rFont val="Calibri"/>
        <family val="2"/>
        <scheme val="minor"/>
      </rPr>
      <t>(Congolli)</t>
    </r>
    <r>
      <rPr>
        <b/>
        <i/>
        <sz val="11"/>
        <color theme="1"/>
        <rFont val="Calibri"/>
        <scheme val="minor"/>
      </rPr>
      <t xml:space="preserve"> </t>
    </r>
  </si>
  <si>
    <r>
      <t xml:space="preserve">G. marmoratus </t>
    </r>
    <r>
      <rPr>
        <b/>
        <sz val="11"/>
        <color theme="1"/>
        <rFont val="Calibri"/>
        <family val="2"/>
        <scheme val="minor"/>
      </rPr>
      <t>(Soldierfish)</t>
    </r>
  </si>
  <si>
    <r>
      <t xml:space="preserve">A. microstoma </t>
    </r>
    <r>
      <rPr>
        <b/>
        <sz val="11"/>
        <color theme="1"/>
        <rFont val="Calibri"/>
        <family val="2"/>
        <scheme val="minor"/>
      </rPr>
      <t>(Smallmouth Hardyhead)</t>
    </r>
  </si>
  <si>
    <r>
      <t xml:space="preserve">A. truttaceus </t>
    </r>
    <r>
      <rPr>
        <b/>
        <sz val="11"/>
        <rFont val="Calibri"/>
        <family val="2"/>
        <scheme val="minor"/>
      </rPr>
      <t>(Australian Salmon)</t>
    </r>
  </si>
  <si>
    <r>
      <t xml:space="preserve">G. maculatus </t>
    </r>
    <r>
      <rPr>
        <b/>
        <sz val="11"/>
        <rFont val="Calibri"/>
        <family val="2"/>
        <scheme val="minor"/>
      </rPr>
      <t>(Common Galaxias)</t>
    </r>
  </si>
  <si>
    <t>Sum/net</t>
  </si>
  <si>
    <t>S1/PM</t>
  </si>
  <si>
    <t>S2/PM</t>
  </si>
  <si>
    <t>S1/AM</t>
  </si>
  <si>
    <t>S2/AM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</si>
</sst>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2" borderId="2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2" borderId="2" xfId="0" applyFont="1" applyFill="1" applyBorder="1" applyAlignment="1">
      <alignment horizontal="right"/>
    </xf>
    <xf numFmtId="0" fontId="0" fillId="4" borderId="0" xfId="0" applyFill="1"/>
    <xf numFmtId="0" fontId="0" fillId="4" borderId="2" xfId="0" applyFill="1" applyBorder="1"/>
    <xf numFmtId="0" fontId="0" fillId="4" borderId="1" xfId="0" applyFill="1" applyBorder="1"/>
    <xf numFmtId="0" fontId="4" fillId="0" borderId="0" xfId="0" applyFont="1"/>
    <xf numFmtId="0" fontId="4" fillId="0" borderId="2" xfId="0" applyFont="1" applyBorder="1"/>
    <xf numFmtId="2" fontId="0" fillId="0" borderId="0" xfId="0" applyNumberFormat="1"/>
    <xf numFmtId="164" fontId="0" fillId="0" borderId="0" xfId="0" applyNumberFormat="1"/>
    <xf numFmtId="0" fontId="5" fillId="2" borderId="2" xfId="0" applyFont="1" applyFill="1" applyBorder="1" applyAlignment="1">
      <alignment horizontal="right"/>
    </xf>
    <xf numFmtId="15" fontId="0" fillId="0" borderId="0" xfId="0" applyNumberFormat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2" xfId="0" applyFont="1" applyBorder="1"/>
    <xf numFmtId="0" fontId="1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15" fontId="0" fillId="0" borderId="2" xfId="0" applyNumberFormat="1" applyBorder="1"/>
    <xf numFmtId="15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right"/>
    </xf>
    <xf numFmtId="0" fontId="2" fillId="5" borderId="3" xfId="0" applyFont="1" applyFill="1" applyBorder="1"/>
    <xf numFmtId="165" fontId="0" fillId="0" borderId="2" xfId="0" applyNumberFormat="1" applyBorder="1"/>
    <xf numFmtId="165" fontId="4" fillId="0" borderId="0" xfId="0" applyNumberFormat="1" applyFont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0" fillId="0" borderId="0" xfId="0" applyNumberFormat="1" applyFill="1"/>
    <xf numFmtId="165" fontId="0" fillId="0" borderId="2" xfId="0" applyNumberFormat="1" applyFill="1" applyBorder="1"/>
    <xf numFmtId="165" fontId="4" fillId="0" borderId="0" xfId="0" applyNumberFormat="1" applyFont="1" applyFill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0" borderId="3" xfId="0" applyNumberFormat="1" applyFont="1" applyFill="1" applyBorder="1"/>
    <xf numFmtId="165" fontId="4" fillId="0" borderId="0" xfId="0" applyNumberFormat="1" applyFont="1" applyFill="1"/>
    <xf numFmtId="0" fontId="4" fillId="0" borderId="3" xfId="0" applyFont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2" xfId="0" applyFill="1" applyBorder="1"/>
    <xf numFmtId="0" fontId="4" fillId="0" borderId="4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5" borderId="3" xfId="0" applyFont="1" applyFill="1" applyBorder="1"/>
    <xf numFmtId="0" fontId="1" fillId="0" borderId="2" xfId="0" applyFont="1" applyFill="1" applyBorder="1" applyAlignment="1">
      <alignment horizontal="right"/>
    </xf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 applyAlignment="1">
      <alignment horizontal="right"/>
    </xf>
    <xf numFmtId="0" fontId="10" fillId="5" borderId="3" xfId="0" applyFont="1" applyFill="1" applyBorder="1"/>
    <xf numFmtId="0" fontId="0" fillId="0" borderId="0" xfId="0" applyFont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2" fillId="0" borderId="8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Border="1"/>
    <xf numFmtId="0" fontId="2" fillId="0" borderId="10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8" xfId="0" applyFont="1" applyBorder="1"/>
    <xf numFmtId="15" fontId="0" fillId="0" borderId="0" xfId="0" applyNumberFormat="1" applyFill="1"/>
    <xf numFmtId="0" fontId="0" fillId="0" borderId="0" xfId="0" applyFont="1" applyFill="1" applyAlignment="1">
      <alignment horizontal="right"/>
    </xf>
    <xf numFmtId="0" fontId="0" fillId="0" borderId="7" xfId="0" applyFill="1" applyBorder="1" applyAlignment="1">
      <alignment horizontal="right"/>
    </xf>
    <xf numFmtId="0" fontId="2" fillId="0" borderId="8" xfId="0" applyFont="1" applyFill="1" applyBorder="1"/>
    <xf numFmtId="15" fontId="0" fillId="0" borderId="2" xfId="0" applyNumberFormat="1" applyFill="1" applyBorder="1"/>
    <xf numFmtId="0" fontId="0" fillId="0" borderId="9" xfId="0" applyFill="1" applyBorder="1" applyAlignment="1">
      <alignment horizontal="right"/>
    </xf>
    <xf numFmtId="0" fontId="2" fillId="0" borderId="10" xfId="0" applyFont="1" applyFill="1" applyBorder="1"/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/>
    <xf numFmtId="2" fontId="2" fillId="0" borderId="0" xfId="0" applyNumberFormat="1" applyFont="1"/>
    <xf numFmtId="0" fontId="2" fillId="0" borderId="0" xfId="0" applyFont="1" applyFill="1" applyBorder="1" applyAlignment="1">
      <alignment horizontal="left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opLeftCell="B1" workbookViewId="0">
      <selection activeCell="C29" sqref="C29"/>
    </sheetView>
  </sheetViews>
  <sheetFormatPr defaultColWidth="8.85546875" defaultRowHeight="15" x14ac:dyDescent="0.25"/>
  <cols>
    <col min="1" max="1" width="15.7109375" bestFit="1" customWidth="1"/>
    <col min="2" max="2" width="26.7109375" bestFit="1" customWidth="1"/>
    <col min="3" max="3" width="23.42578125" customWidth="1"/>
    <col min="4" max="4" width="12.42578125" bestFit="1" customWidth="1"/>
    <col min="5" max="5" width="12.42578125" customWidth="1"/>
    <col min="9" max="9" width="9.42578125" bestFit="1" customWidth="1"/>
    <col min="10" max="10" width="11" bestFit="1" customWidth="1"/>
    <col min="11" max="11" width="9.42578125" bestFit="1" customWidth="1"/>
    <col min="12" max="12" width="11" bestFit="1" customWidth="1"/>
    <col min="13" max="13" width="9.42578125" bestFit="1" customWidth="1"/>
    <col min="14" max="14" width="11" bestFit="1" customWidth="1"/>
    <col min="15" max="16" width="9.42578125" bestFit="1" customWidth="1"/>
    <col min="17" max="17" width="11.7109375" bestFit="1" customWidth="1"/>
    <col min="18" max="18" width="10.28515625" bestFit="1" customWidth="1"/>
    <col min="19" max="19" width="11.7109375" bestFit="1" customWidth="1"/>
    <col min="20" max="20" width="10.28515625" bestFit="1" customWidth="1"/>
    <col min="21" max="21" width="11.7109375" bestFit="1" customWidth="1"/>
    <col min="22" max="22" width="10.285156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17</v>
      </c>
      <c r="E1" s="2" t="s">
        <v>4</v>
      </c>
      <c r="F1" s="2" t="s">
        <v>3</v>
      </c>
      <c r="G1" s="2" t="s">
        <v>25</v>
      </c>
    </row>
    <row r="2" spans="1:7" x14ac:dyDescent="0.25">
      <c r="A2" t="s">
        <v>11</v>
      </c>
      <c r="B2" s="3" t="s">
        <v>9</v>
      </c>
      <c r="C2" t="s">
        <v>10</v>
      </c>
      <c r="D2">
        <v>189</v>
      </c>
      <c r="E2" s="22">
        <f>(D2/D16)*100</f>
        <v>59.433962264150942</v>
      </c>
      <c r="F2">
        <v>1</v>
      </c>
      <c r="G2">
        <v>1</v>
      </c>
    </row>
    <row r="3" spans="1:7" x14ac:dyDescent="0.25">
      <c r="B3" s="3" t="s">
        <v>26</v>
      </c>
      <c r="C3" t="s">
        <v>39</v>
      </c>
      <c r="D3">
        <v>6</v>
      </c>
      <c r="E3" s="22">
        <f>(D3/D16)*100</f>
        <v>1.8867924528301887</v>
      </c>
      <c r="F3">
        <v>5</v>
      </c>
      <c r="G3">
        <v>1</v>
      </c>
    </row>
    <row r="4" spans="1:7" x14ac:dyDescent="0.25">
      <c r="B4" s="3" t="s">
        <v>24</v>
      </c>
      <c r="C4" t="s">
        <v>27</v>
      </c>
      <c r="D4">
        <v>74</v>
      </c>
      <c r="E4" s="22">
        <f>(D4/D16)*100</f>
        <v>23.270440251572328</v>
      </c>
      <c r="F4">
        <v>2</v>
      </c>
      <c r="G4">
        <v>1</v>
      </c>
    </row>
    <row r="5" spans="1:7" x14ac:dyDescent="0.25">
      <c r="E5" s="22"/>
    </row>
    <row r="6" spans="1:7" x14ac:dyDescent="0.25">
      <c r="A6" t="s">
        <v>8</v>
      </c>
      <c r="B6" s="3" t="s">
        <v>31</v>
      </c>
      <c r="C6" t="s">
        <v>30</v>
      </c>
      <c r="D6">
        <v>17</v>
      </c>
      <c r="E6" s="22">
        <f>(D6/D16)*100</f>
        <v>5.3459119496855347</v>
      </c>
      <c r="F6">
        <v>4</v>
      </c>
      <c r="G6">
        <v>1</v>
      </c>
    </row>
    <row r="7" spans="1:7" x14ac:dyDescent="0.25">
      <c r="B7" s="3" t="s">
        <v>29</v>
      </c>
      <c r="C7" t="s">
        <v>28</v>
      </c>
      <c r="D7">
        <v>1</v>
      </c>
      <c r="E7" s="22">
        <f>(D7/D16)*100</f>
        <v>0.31446540880503149</v>
      </c>
      <c r="F7">
        <v>6</v>
      </c>
      <c r="G7">
        <v>1</v>
      </c>
    </row>
    <row r="8" spans="1:7" x14ac:dyDescent="0.25">
      <c r="E8" s="22"/>
    </row>
    <row r="9" spans="1:7" x14ac:dyDescent="0.25">
      <c r="A9" t="s">
        <v>16</v>
      </c>
      <c r="B9" s="3" t="s">
        <v>23</v>
      </c>
      <c r="C9" t="s">
        <v>35</v>
      </c>
      <c r="D9">
        <v>28</v>
      </c>
      <c r="E9" s="22">
        <f>(D9/D16)*100</f>
        <v>8.8050314465408803</v>
      </c>
      <c r="F9">
        <v>3</v>
      </c>
      <c r="G9">
        <v>1</v>
      </c>
    </row>
    <row r="10" spans="1:7" x14ac:dyDescent="0.25">
      <c r="E10" s="22"/>
    </row>
    <row r="11" spans="1:7" x14ac:dyDescent="0.25">
      <c r="A11" t="s">
        <v>12</v>
      </c>
      <c r="B11" s="3" t="s">
        <v>19</v>
      </c>
      <c r="C11" t="s">
        <v>36</v>
      </c>
      <c r="D11">
        <v>1</v>
      </c>
      <c r="E11" s="22">
        <f>(D11/D16)*100</f>
        <v>0.31446540880503149</v>
      </c>
      <c r="F11">
        <v>6</v>
      </c>
      <c r="G11">
        <v>1</v>
      </c>
    </row>
    <row r="12" spans="1:7" x14ac:dyDescent="0.25">
      <c r="E12" s="22"/>
    </row>
    <row r="13" spans="1:7" x14ac:dyDescent="0.25">
      <c r="A13" t="s">
        <v>20</v>
      </c>
      <c r="B13" s="3" t="s">
        <v>21</v>
      </c>
      <c r="C13" t="s">
        <v>22</v>
      </c>
      <c r="D13">
        <v>1</v>
      </c>
      <c r="E13" s="22">
        <f>(D13/D16)*100</f>
        <v>0.31446540880503149</v>
      </c>
      <c r="F13">
        <v>6</v>
      </c>
      <c r="G13">
        <v>1</v>
      </c>
    </row>
    <row r="14" spans="1:7" x14ac:dyDescent="0.25">
      <c r="E14" s="22"/>
    </row>
    <row r="15" spans="1:7" x14ac:dyDescent="0.25">
      <c r="A15" t="s">
        <v>15</v>
      </c>
      <c r="B15" s="3" t="s">
        <v>13</v>
      </c>
      <c r="C15" t="s">
        <v>14</v>
      </c>
      <c r="D15">
        <v>1</v>
      </c>
      <c r="E15" s="22">
        <f>(D15/D16)*100</f>
        <v>0.31446540880503149</v>
      </c>
      <c r="F15">
        <v>6</v>
      </c>
      <c r="G15">
        <v>1</v>
      </c>
    </row>
    <row r="16" spans="1:7" x14ac:dyDescent="0.25">
      <c r="A16" s="14"/>
      <c r="B16" s="14"/>
      <c r="C16" s="14"/>
      <c r="D16" s="14">
        <f>SUM(D2:D15)</f>
        <v>318</v>
      </c>
      <c r="E16" s="14"/>
      <c r="F16" s="14"/>
    </row>
    <row r="17" spans="1:7" x14ac:dyDescent="0.25">
      <c r="A17" t="s">
        <v>37</v>
      </c>
    </row>
    <row r="19" spans="1:7" x14ac:dyDescent="0.25">
      <c r="G19" s="1">
        <f>SUM(G2:G18)</f>
        <v>9</v>
      </c>
    </row>
    <row r="21" spans="1:7" x14ac:dyDescent="0.25">
      <c r="D21">
        <f>269/318</f>
        <v>0.84591194968553463</v>
      </c>
    </row>
  </sheetData>
  <pageMargins left="0.7" right="0.7" top="0.75" bottom="0.75" header="0.3" footer="0.3"/>
  <pageSetup paperSize="9"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2"/>
  <sheetViews>
    <sheetView workbookViewId="0">
      <selection activeCell="F18" sqref="F18"/>
    </sheetView>
  </sheetViews>
  <sheetFormatPr defaultColWidth="8.85546875" defaultRowHeight="15" x14ac:dyDescent="0.25"/>
  <cols>
    <col min="2" max="2" width="14" bestFit="1" customWidth="1"/>
    <col min="3" max="3" width="9.42578125" bestFit="1" customWidth="1"/>
    <col min="4" max="4" width="11" bestFit="1" customWidth="1"/>
    <col min="5" max="5" width="9.42578125" bestFit="1" customWidth="1"/>
    <col min="6" max="6" width="11" bestFit="1" customWidth="1"/>
    <col min="7" max="8" width="9.42578125" bestFit="1" customWidth="1"/>
    <col min="9" max="9" width="11.7109375" bestFit="1" customWidth="1"/>
    <col min="10" max="10" width="10.28515625" bestFit="1" customWidth="1"/>
    <col min="11" max="11" width="11.7109375" bestFit="1" customWidth="1"/>
    <col min="12" max="12" width="10.28515625" bestFit="1" customWidth="1"/>
    <col min="13" max="13" width="11.7109375" bestFit="1" customWidth="1"/>
    <col min="14" max="14" width="10.28515625" bestFit="1" customWidth="1"/>
  </cols>
  <sheetData>
    <row r="2" spans="1:14" x14ac:dyDescent="0.25">
      <c r="A2" s="8" t="s">
        <v>34</v>
      </c>
      <c r="B2" s="15" t="s">
        <v>40</v>
      </c>
      <c r="C2" s="15" t="s">
        <v>41</v>
      </c>
      <c r="D2" s="15" t="s">
        <v>42</v>
      </c>
      <c r="E2" s="15" t="s">
        <v>43</v>
      </c>
      <c r="F2" s="15" t="s">
        <v>44</v>
      </c>
      <c r="G2" s="15" t="s">
        <v>45</v>
      </c>
      <c r="H2" s="23" t="s">
        <v>52</v>
      </c>
      <c r="I2" s="15" t="s">
        <v>46</v>
      </c>
      <c r="J2" s="15" t="s">
        <v>47</v>
      </c>
      <c r="K2" s="15" t="s">
        <v>48</v>
      </c>
      <c r="L2" s="15" t="s">
        <v>49</v>
      </c>
      <c r="M2" s="15" t="s">
        <v>50</v>
      </c>
      <c r="N2" s="15" t="s">
        <v>51</v>
      </c>
    </row>
    <row r="3" spans="1:14" x14ac:dyDescent="0.25">
      <c r="A3" s="7" t="s">
        <v>54</v>
      </c>
      <c r="B3" s="6">
        <v>22</v>
      </c>
      <c r="C3" s="16">
        <v>46</v>
      </c>
      <c r="D3">
        <v>14</v>
      </c>
      <c r="E3" s="16">
        <v>25</v>
      </c>
      <c r="F3" s="16">
        <v>42</v>
      </c>
      <c r="G3">
        <v>6</v>
      </c>
      <c r="H3" s="30" t="s">
        <v>53</v>
      </c>
      <c r="I3" s="25">
        <v>11</v>
      </c>
      <c r="J3" s="16">
        <v>5</v>
      </c>
      <c r="K3">
        <v>19</v>
      </c>
      <c r="L3" s="16">
        <v>42</v>
      </c>
      <c r="M3" s="16">
        <v>69</v>
      </c>
      <c r="N3" s="27">
        <v>40</v>
      </c>
    </row>
    <row r="4" spans="1:14" x14ac:dyDescent="0.25">
      <c r="A4" s="9" t="s">
        <v>55</v>
      </c>
      <c r="B4" s="11" t="s">
        <v>53</v>
      </c>
      <c r="C4" s="17">
        <v>57</v>
      </c>
      <c r="D4" s="10">
        <v>28</v>
      </c>
      <c r="E4" s="17">
        <v>5</v>
      </c>
      <c r="F4" s="17">
        <v>39</v>
      </c>
      <c r="G4" s="10">
        <v>0</v>
      </c>
      <c r="H4" s="11" t="s">
        <v>53</v>
      </c>
      <c r="I4" s="26">
        <v>5</v>
      </c>
      <c r="J4" s="17">
        <v>26</v>
      </c>
      <c r="K4" s="10">
        <v>0</v>
      </c>
      <c r="L4" s="17">
        <v>29</v>
      </c>
      <c r="M4" s="17">
        <v>36</v>
      </c>
      <c r="N4" s="10">
        <v>40</v>
      </c>
    </row>
    <row r="5" spans="1:14" x14ac:dyDescent="0.25">
      <c r="A5" s="7" t="s">
        <v>56</v>
      </c>
      <c r="B5" s="6">
        <v>3</v>
      </c>
      <c r="C5" s="16">
        <v>11</v>
      </c>
      <c r="D5">
        <v>0</v>
      </c>
      <c r="E5" s="16">
        <v>4</v>
      </c>
      <c r="F5" s="16">
        <v>5</v>
      </c>
      <c r="G5" s="34">
        <v>0</v>
      </c>
      <c r="H5" s="28">
        <v>15</v>
      </c>
      <c r="I5" s="25">
        <v>14</v>
      </c>
      <c r="J5" s="16">
        <v>34</v>
      </c>
      <c r="K5">
        <v>0</v>
      </c>
      <c r="L5" s="16">
        <v>19</v>
      </c>
      <c r="M5" s="16">
        <v>5</v>
      </c>
      <c r="N5" s="19">
        <v>24</v>
      </c>
    </row>
    <row r="6" spans="1:14" x14ac:dyDescent="0.25">
      <c r="A6" s="9" t="s">
        <v>57</v>
      </c>
      <c r="B6" s="11">
        <v>0</v>
      </c>
      <c r="C6" s="17">
        <v>6</v>
      </c>
      <c r="D6" s="10">
        <v>0</v>
      </c>
      <c r="E6" s="17">
        <v>0</v>
      </c>
      <c r="F6" s="17">
        <v>12</v>
      </c>
      <c r="G6" s="29">
        <v>0</v>
      </c>
      <c r="H6" s="29">
        <v>11</v>
      </c>
      <c r="I6" s="26">
        <v>12</v>
      </c>
      <c r="J6" s="17">
        <v>16</v>
      </c>
      <c r="K6" s="10">
        <v>0</v>
      </c>
      <c r="L6" s="17">
        <v>11</v>
      </c>
      <c r="M6" s="17">
        <v>22</v>
      </c>
      <c r="N6" s="20">
        <v>47</v>
      </c>
    </row>
    <row r="7" spans="1:14" x14ac:dyDescent="0.25">
      <c r="A7" s="12">
        <v>846</v>
      </c>
      <c r="B7" s="13">
        <v>24</v>
      </c>
      <c r="C7" s="18">
        <f>SUM(C3:C6)</f>
        <v>120</v>
      </c>
      <c r="D7" s="14">
        <v>42</v>
      </c>
      <c r="E7" s="18">
        <f>SUM(E3:E6)</f>
        <v>34</v>
      </c>
      <c r="F7" s="18">
        <f>SUM(F3:F6)</f>
        <v>98</v>
      </c>
      <c r="G7" s="14">
        <v>6</v>
      </c>
      <c r="H7" s="14"/>
      <c r="I7" s="13">
        <v>42</v>
      </c>
      <c r="J7" s="18">
        <v>81</v>
      </c>
      <c r="K7" s="14">
        <v>19</v>
      </c>
      <c r="L7" s="18">
        <v>101</v>
      </c>
      <c r="M7" s="18">
        <v>132</v>
      </c>
      <c r="N7" s="14">
        <v>148</v>
      </c>
    </row>
    <row r="8" spans="1:14" x14ac:dyDescent="0.25">
      <c r="B8">
        <f>(B7/75)</f>
        <v>0.32</v>
      </c>
      <c r="C8">
        <f>C7/100</f>
        <v>1.2</v>
      </c>
      <c r="D8">
        <f>D7/100</f>
        <v>0.42</v>
      </c>
      <c r="E8">
        <f>E7/100</f>
        <v>0.34</v>
      </c>
      <c r="F8">
        <f>F7/100</f>
        <v>0.98</v>
      </c>
      <c r="G8">
        <f>G7/100</f>
        <v>0.06</v>
      </c>
      <c r="I8" s="21">
        <f>(I7/100)</f>
        <v>0.42</v>
      </c>
      <c r="J8" s="21">
        <f>J7/100</f>
        <v>0.81</v>
      </c>
      <c r="K8" s="21">
        <f>K7/100</f>
        <v>0.19</v>
      </c>
      <c r="L8" s="21">
        <f>L7/100</f>
        <v>1.01</v>
      </c>
      <c r="M8" s="21">
        <f>M7/100</f>
        <v>1.32</v>
      </c>
      <c r="N8" s="21">
        <f>N7/100</f>
        <v>1.48</v>
      </c>
    </row>
    <row r="9" spans="1:14" x14ac:dyDescent="0.25">
      <c r="A9" s="31">
        <v>0.7</v>
      </c>
      <c r="B9" s="32" t="s">
        <v>38</v>
      </c>
    </row>
    <row r="10" spans="1:14" x14ac:dyDescent="0.25">
      <c r="A10" s="33">
        <v>70</v>
      </c>
      <c r="B10" s="32" t="s">
        <v>58</v>
      </c>
    </row>
    <row r="12" spans="1:14" x14ac:dyDescent="0.25">
      <c r="A12">
        <f>(A11/A7)*100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3"/>
  <sheetViews>
    <sheetView tabSelected="1" zoomScale="75" zoomScaleNormal="75" zoomScalePageLayoutView="75" workbookViewId="0">
      <selection activeCell="L59" sqref="L59"/>
    </sheetView>
  </sheetViews>
  <sheetFormatPr defaultColWidth="8.85546875" defaultRowHeight="15" x14ac:dyDescent="0.25"/>
  <cols>
    <col min="1" max="1" width="9.85546875" bestFit="1" customWidth="1"/>
    <col min="3" max="3" width="11.7109375" bestFit="1" customWidth="1"/>
    <col min="4" max="4" width="13.85546875" bestFit="1" customWidth="1"/>
    <col min="5" max="5" width="15.140625" bestFit="1" customWidth="1"/>
    <col min="6" max="6" width="15.140625" customWidth="1"/>
    <col min="7" max="7" width="14.28515625" bestFit="1" customWidth="1"/>
    <col min="8" max="8" width="15.42578125" customWidth="1"/>
    <col min="9" max="10" width="14.28515625" customWidth="1"/>
    <col min="12" max="12" width="18.42578125" bestFit="1" customWidth="1"/>
    <col min="13" max="13" width="18" bestFit="1" customWidth="1"/>
    <col min="14" max="14" width="18" customWidth="1"/>
    <col min="15" max="15" width="19.42578125" bestFit="1" customWidth="1"/>
    <col min="16" max="16" width="18.85546875" customWidth="1"/>
    <col min="17" max="17" width="14" customWidth="1"/>
    <col min="18" max="18" width="18.42578125" customWidth="1"/>
    <col min="19" max="19" width="15.85546875" customWidth="1"/>
    <col min="20" max="21" width="13" customWidth="1"/>
    <col min="22" max="22" width="13.28515625" customWidth="1"/>
    <col min="23" max="23" width="11.85546875" customWidth="1"/>
    <col min="24" max="25" width="16.140625" customWidth="1"/>
    <col min="26" max="26" width="15" customWidth="1"/>
    <col min="28" max="28" width="15.5703125" style="32" bestFit="1" customWidth="1"/>
  </cols>
  <sheetData>
    <row r="1" spans="1:28" ht="15.75" thickBot="1" x14ac:dyDescent="0.3">
      <c r="A1" s="40" t="s">
        <v>63</v>
      </c>
      <c r="B1" s="40" t="s">
        <v>59</v>
      </c>
      <c r="C1" s="40" t="s">
        <v>72</v>
      </c>
      <c r="D1" s="40" t="s">
        <v>73</v>
      </c>
      <c r="E1" s="40" t="s">
        <v>77</v>
      </c>
      <c r="F1" s="40" t="s">
        <v>80</v>
      </c>
      <c r="G1" s="40" t="s">
        <v>60</v>
      </c>
      <c r="H1" s="40" t="s">
        <v>69</v>
      </c>
      <c r="I1" s="40" t="s">
        <v>65</v>
      </c>
      <c r="J1" s="40" t="s">
        <v>66</v>
      </c>
      <c r="K1" s="40" t="s">
        <v>61</v>
      </c>
      <c r="L1" s="40" t="s">
        <v>18</v>
      </c>
      <c r="M1" s="40" t="s">
        <v>5</v>
      </c>
      <c r="N1" s="40" t="s">
        <v>6</v>
      </c>
      <c r="O1" s="40" t="s">
        <v>64</v>
      </c>
      <c r="P1" s="66" t="s">
        <v>92</v>
      </c>
      <c r="Q1" s="66" t="s">
        <v>84</v>
      </c>
      <c r="R1" s="66" t="s">
        <v>85</v>
      </c>
      <c r="S1" s="66" t="s">
        <v>86</v>
      </c>
      <c r="T1" s="66" t="s">
        <v>87</v>
      </c>
      <c r="U1" s="66" t="s">
        <v>88</v>
      </c>
      <c r="V1" s="66" t="s">
        <v>89</v>
      </c>
      <c r="W1" s="66" t="s">
        <v>90</v>
      </c>
      <c r="X1" s="66" t="s">
        <v>91</v>
      </c>
      <c r="Y1" s="71" t="s">
        <v>93</v>
      </c>
      <c r="Z1" s="71" t="s">
        <v>94</v>
      </c>
      <c r="AA1" s="40" t="s">
        <v>95</v>
      </c>
      <c r="AB1" s="40" t="s">
        <v>83</v>
      </c>
    </row>
    <row r="2" spans="1:28" ht="15.75" thickTop="1" x14ac:dyDescent="0.25">
      <c r="A2" s="24">
        <v>42844</v>
      </c>
      <c r="B2" s="7" t="s">
        <v>54</v>
      </c>
      <c r="C2" s="57" t="s">
        <v>40</v>
      </c>
      <c r="D2" s="56" t="s">
        <v>74</v>
      </c>
      <c r="E2" s="56" t="s">
        <v>78</v>
      </c>
      <c r="F2" s="56" t="s">
        <v>81</v>
      </c>
      <c r="G2" s="55">
        <v>22</v>
      </c>
      <c r="H2" s="64" t="s">
        <v>70</v>
      </c>
      <c r="I2" s="42">
        <v>0.79166666666666663</v>
      </c>
      <c r="J2" s="42" t="s">
        <v>67</v>
      </c>
      <c r="K2">
        <v>36.4</v>
      </c>
      <c r="L2">
        <v>16.899999999999999</v>
      </c>
      <c r="M2">
        <v>35</v>
      </c>
      <c r="N2">
        <v>20</v>
      </c>
      <c r="O2">
        <f>SUM(M2:N2)/2</f>
        <v>27.5</v>
      </c>
      <c r="P2" s="72">
        <v>10</v>
      </c>
      <c r="Q2" s="72">
        <v>0</v>
      </c>
      <c r="R2" s="5">
        <v>5</v>
      </c>
      <c r="S2" s="5">
        <v>1</v>
      </c>
      <c r="T2" s="5">
        <v>0</v>
      </c>
      <c r="U2" s="5">
        <v>6</v>
      </c>
      <c r="V2" s="5">
        <v>0</v>
      </c>
      <c r="W2" s="5">
        <v>0</v>
      </c>
      <c r="X2" s="5">
        <v>0</v>
      </c>
      <c r="Y2" s="5">
        <v>0</v>
      </c>
      <c r="Z2" s="73">
        <v>0</v>
      </c>
      <c r="AA2" s="74">
        <f>SUM(P2:Z2)</f>
        <v>22</v>
      </c>
      <c r="AB2" s="75">
        <v>4</v>
      </c>
    </row>
    <row r="3" spans="1:28" x14ac:dyDescent="0.25">
      <c r="A3" s="35">
        <v>42844</v>
      </c>
      <c r="B3" s="9" t="s">
        <v>55</v>
      </c>
      <c r="C3" s="57" t="s">
        <v>40</v>
      </c>
      <c r="D3" s="56" t="s">
        <v>74</v>
      </c>
      <c r="E3" s="56" t="s">
        <v>78</v>
      </c>
      <c r="F3" s="56" t="s">
        <v>81</v>
      </c>
      <c r="G3" s="67" t="s">
        <v>7</v>
      </c>
      <c r="H3" s="26" t="s">
        <v>70</v>
      </c>
      <c r="I3" s="43">
        <v>0.79166666666666663</v>
      </c>
      <c r="J3" s="43" t="s">
        <v>67</v>
      </c>
      <c r="K3" s="10">
        <v>36.4</v>
      </c>
      <c r="L3" s="10">
        <v>16.899999999999999</v>
      </c>
      <c r="M3" s="11" t="s">
        <v>53</v>
      </c>
      <c r="N3" s="11" t="s">
        <v>53</v>
      </c>
      <c r="O3" s="11" t="s">
        <v>53</v>
      </c>
      <c r="P3" s="6" t="s">
        <v>7</v>
      </c>
      <c r="Q3" s="6" t="s">
        <v>7</v>
      </c>
      <c r="R3" s="6" t="s">
        <v>7</v>
      </c>
      <c r="S3" s="6" t="s">
        <v>7</v>
      </c>
      <c r="T3" s="6" t="s">
        <v>7</v>
      </c>
      <c r="U3" s="6" t="s">
        <v>7</v>
      </c>
      <c r="V3" s="6" t="s">
        <v>7</v>
      </c>
      <c r="W3" s="6" t="s">
        <v>7</v>
      </c>
      <c r="X3" s="6" t="s">
        <v>7</v>
      </c>
      <c r="Y3" s="6" t="s">
        <v>7</v>
      </c>
      <c r="Z3" s="76" t="s">
        <v>7</v>
      </c>
      <c r="AA3" s="77" t="s">
        <v>7</v>
      </c>
      <c r="AB3" s="78" t="s">
        <v>7</v>
      </c>
    </row>
    <row r="4" spans="1:28" x14ac:dyDescent="0.25">
      <c r="A4" s="24">
        <v>42845</v>
      </c>
      <c r="B4" s="7" t="s">
        <v>56</v>
      </c>
      <c r="C4" s="57" t="s">
        <v>40</v>
      </c>
      <c r="D4" s="56" t="s">
        <v>74</v>
      </c>
      <c r="E4" s="56" t="s">
        <v>78</v>
      </c>
      <c r="F4" s="56" t="s">
        <v>81</v>
      </c>
      <c r="G4" s="55">
        <v>3</v>
      </c>
      <c r="H4" s="25" t="s">
        <v>70</v>
      </c>
      <c r="I4" s="42">
        <v>0.3125</v>
      </c>
      <c r="J4" s="42" t="s">
        <v>68</v>
      </c>
      <c r="K4">
        <v>35.799999999999997</v>
      </c>
      <c r="L4">
        <v>15.8</v>
      </c>
      <c r="M4">
        <v>15</v>
      </c>
      <c r="N4">
        <v>0</v>
      </c>
      <c r="O4">
        <f t="shared" ref="O4:O49" si="0">SUM(M4:N4)/2</f>
        <v>7.5</v>
      </c>
      <c r="P4" s="72">
        <v>1</v>
      </c>
      <c r="Q4" s="72">
        <v>0</v>
      </c>
      <c r="R4" s="72">
        <v>0</v>
      </c>
      <c r="S4" s="5">
        <v>1</v>
      </c>
      <c r="T4" s="5">
        <v>1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79">
        <v>0</v>
      </c>
      <c r="AA4" s="80">
        <f t="shared" ref="AA4:AA49" si="1">SUM(P4:Z4)</f>
        <v>3</v>
      </c>
      <c r="AB4" s="81">
        <v>3</v>
      </c>
    </row>
    <row r="5" spans="1:28" x14ac:dyDescent="0.25">
      <c r="A5" s="35">
        <v>42845</v>
      </c>
      <c r="B5" s="9" t="s">
        <v>57</v>
      </c>
      <c r="C5" s="57" t="s">
        <v>40</v>
      </c>
      <c r="D5" s="56" t="s">
        <v>74</v>
      </c>
      <c r="E5" s="56" t="s">
        <v>78</v>
      </c>
      <c r="F5" s="56" t="s">
        <v>81</v>
      </c>
      <c r="G5" s="62">
        <v>0</v>
      </c>
      <c r="H5" s="26" t="s">
        <v>70</v>
      </c>
      <c r="I5" s="43">
        <v>0.3125</v>
      </c>
      <c r="J5" s="43" t="s">
        <v>68</v>
      </c>
      <c r="K5" s="10">
        <v>35.799999999999997</v>
      </c>
      <c r="L5" s="10">
        <v>15.8</v>
      </c>
      <c r="M5" s="10">
        <v>5</v>
      </c>
      <c r="N5" s="10">
        <v>0</v>
      </c>
      <c r="O5" s="10">
        <f t="shared" si="0"/>
        <v>2.5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3">
        <v>0</v>
      </c>
      <c r="AA5" s="80">
        <f t="shared" si="1"/>
        <v>0</v>
      </c>
      <c r="AB5" s="81">
        <v>0</v>
      </c>
    </row>
    <row r="6" spans="1:28" x14ac:dyDescent="0.25">
      <c r="A6" s="24">
        <v>42844</v>
      </c>
      <c r="B6" s="7" t="s">
        <v>54</v>
      </c>
      <c r="C6" s="57" t="s">
        <v>41</v>
      </c>
      <c r="D6" s="56" t="s">
        <v>74</v>
      </c>
      <c r="E6" s="56" t="s">
        <v>79</v>
      </c>
      <c r="F6" s="56" t="s">
        <v>81</v>
      </c>
      <c r="G6" s="27">
        <v>46</v>
      </c>
      <c r="H6" s="25" t="s">
        <v>70</v>
      </c>
      <c r="I6" s="44">
        <v>0.79166666666666663</v>
      </c>
      <c r="J6" s="51" t="s">
        <v>67</v>
      </c>
      <c r="K6">
        <v>36.4</v>
      </c>
      <c r="L6">
        <v>16.899999999999999</v>
      </c>
      <c r="M6">
        <v>33</v>
      </c>
      <c r="N6">
        <v>27</v>
      </c>
      <c r="O6">
        <f t="shared" si="0"/>
        <v>30</v>
      </c>
      <c r="P6" s="82">
        <v>28</v>
      </c>
      <c r="Q6" s="82">
        <v>0</v>
      </c>
      <c r="R6" s="82">
        <v>16</v>
      </c>
      <c r="S6" s="82">
        <v>0</v>
      </c>
      <c r="T6" s="82">
        <v>0</v>
      </c>
      <c r="U6" s="82">
        <v>2</v>
      </c>
      <c r="V6" s="82">
        <v>0</v>
      </c>
      <c r="W6" s="82">
        <v>0</v>
      </c>
      <c r="X6" s="82">
        <v>0</v>
      </c>
      <c r="Y6" s="82">
        <v>0</v>
      </c>
      <c r="Z6" s="83">
        <v>0</v>
      </c>
      <c r="AA6" s="80">
        <f t="shared" si="1"/>
        <v>46</v>
      </c>
      <c r="AB6" s="84">
        <v>3</v>
      </c>
    </row>
    <row r="7" spans="1:28" x14ac:dyDescent="0.25">
      <c r="A7" s="35">
        <v>42844</v>
      </c>
      <c r="B7" s="9" t="s">
        <v>55</v>
      </c>
      <c r="C7" s="57" t="s">
        <v>41</v>
      </c>
      <c r="D7" s="56" t="s">
        <v>74</v>
      </c>
      <c r="E7" s="56" t="s">
        <v>79</v>
      </c>
      <c r="F7" s="56" t="s">
        <v>81</v>
      </c>
      <c r="G7" s="63">
        <v>57</v>
      </c>
      <c r="H7" s="26" t="s">
        <v>70</v>
      </c>
      <c r="I7" s="45">
        <v>0.79166666666666663</v>
      </c>
      <c r="J7" s="52" t="s">
        <v>67</v>
      </c>
      <c r="K7" s="10">
        <v>36.4</v>
      </c>
      <c r="L7" s="10">
        <v>16.899999999999999</v>
      </c>
      <c r="M7" s="10">
        <v>38</v>
      </c>
      <c r="N7" s="10">
        <v>37</v>
      </c>
      <c r="O7" s="10">
        <f t="shared" si="0"/>
        <v>37.5</v>
      </c>
      <c r="P7" s="82">
        <v>38</v>
      </c>
      <c r="Q7" s="82">
        <v>3</v>
      </c>
      <c r="R7" s="82">
        <v>16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3">
        <v>0</v>
      </c>
      <c r="AA7" s="80">
        <f t="shared" si="1"/>
        <v>57</v>
      </c>
      <c r="AB7" s="81">
        <v>3</v>
      </c>
    </row>
    <row r="8" spans="1:28" x14ac:dyDescent="0.25">
      <c r="A8" s="24">
        <v>42845</v>
      </c>
      <c r="B8" s="7" t="s">
        <v>56</v>
      </c>
      <c r="C8" s="57" t="s">
        <v>41</v>
      </c>
      <c r="D8" s="56" t="s">
        <v>74</v>
      </c>
      <c r="E8" s="56" t="s">
        <v>79</v>
      </c>
      <c r="F8" s="56" t="s">
        <v>81</v>
      </c>
      <c r="G8" s="27">
        <v>11</v>
      </c>
      <c r="H8" s="25" t="s">
        <v>70</v>
      </c>
      <c r="I8" s="44">
        <v>0.29166666666666669</v>
      </c>
      <c r="J8" s="51" t="s">
        <v>68</v>
      </c>
      <c r="K8">
        <v>35.799999999999997</v>
      </c>
      <c r="L8">
        <v>15.8</v>
      </c>
      <c r="M8">
        <v>14</v>
      </c>
      <c r="N8">
        <v>11</v>
      </c>
      <c r="O8">
        <f t="shared" si="0"/>
        <v>12.5</v>
      </c>
      <c r="P8" s="82">
        <v>9</v>
      </c>
      <c r="Q8" s="82">
        <v>0</v>
      </c>
      <c r="R8" s="82">
        <v>1</v>
      </c>
      <c r="S8" s="82">
        <v>1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3">
        <v>0</v>
      </c>
      <c r="AA8" s="80">
        <f t="shared" si="1"/>
        <v>11</v>
      </c>
      <c r="AB8" s="81">
        <v>3</v>
      </c>
    </row>
    <row r="9" spans="1:28" x14ac:dyDescent="0.25">
      <c r="A9" s="35">
        <v>42845</v>
      </c>
      <c r="B9" s="9" t="s">
        <v>57</v>
      </c>
      <c r="C9" s="57" t="s">
        <v>41</v>
      </c>
      <c r="D9" s="56" t="s">
        <v>74</v>
      </c>
      <c r="E9" s="56" t="s">
        <v>79</v>
      </c>
      <c r="F9" s="56" t="s">
        <v>81</v>
      </c>
      <c r="G9" s="63">
        <v>6</v>
      </c>
      <c r="H9" s="26" t="s">
        <v>70</v>
      </c>
      <c r="I9" s="45">
        <v>0.29166666666666669</v>
      </c>
      <c r="J9" s="52" t="s">
        <v>68</v>
      </c>
      <c r="K9" s="10">
        <v>35.799999999999997</v>
      </c>
      <c r="L9" s="10">
        <v>15.8</v>
      </c>
      <c r="M9" s="10">
        <v>20</v>
      </c>
      <c r="N9" s="10">
        <v>16</v>
      </c>
      <c r="O9" s="10">
        <f t="shared" si="0"/>
        <v>18</v>
      </c>
      <c r="P9" s="85">
        <v>5</v>
      </c>
      <c r="Q9" s="85">
        <v>0</v>
      </c>
      <c r="R9" s="85">
        <v>0</v>
      </c>
      <c r="S9" s="85">
        <v>1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6">
        <v>0</v>
      </c>
      <c r="AA9" s="87">
        <f t="shared" si="1"/>
        <v>6</v>
      </c>
      <c r="AB9" s="88">
        <v>2</v>
      </c>
    </row>
    <row r="10" spans="1:28" x14ac:dyDescent="0.25">
      <c r="A10" s="24">
        <v>42845</v>
      </c>
      <c r="B10" s="7" t="s">
        <v>54</v>
      </c>
      <c r="C10" s="57" t="s">
        <v>42</v>
      </c>
      <c r="D10" s="56" t="s">
        <v>75</v>
      </c>
      <c r="E10" s="56" t="s">
        <v>78</v>
      </c>
      <c r="F10" s="56" t="s">
        <v>81</v>
      </c>
      <c r="G10" s="27">
        <v>14</v>
      </c>
      <c r="H10" s="25" t="s">
        <v>70</v>
      </c>
      <c r="I10" s="44">
        <v>0.79861111111111116</v>
      </c>
      <c r="J10" s="51" t="s">
        <v>67</v>
      </c>
      <c r="K10">
        <v>35.700000000000003</v>
      </c>
      <c r="L10">
        <v>17.8</v>
      </c>
      <c r="M10" s="4">
        <v>20</v>
      </c>
      <c r="N10" s="4">
        <v>12</v>
      </c>
      <c r="O10">
        <f t="shared" si="0"/>
        <v>16</v>
      </c>
      <c r="P10" s="82">
        <v>7</v>
      </c>
      <c r="Q10" s="82">
        <v>0</v>
      </c>
      <c r="R10" s="82">
        <v>0</v>
      </c>
      <c r="S10" s="82">
        <v>1</v>
      </c>
      <c r="T10" s="82">
        <v>0</v>
      </c>
      <c r="U10" s="82">
        <v>6</v>
      </c>
      <c r="V10" s="82">
        <v>0</v>
      </c>
      <c r="W10" s="82">
        <v>0</v>
      </c>
      <c r="X10" s="82">
        <v>0</v>
      </c>
      <c r="Y10" s="82">
        <v>0</v>
      </c>
      <c r="Z10" s="83">
        <v>0</v>
      </c>
      <c r="AA10" s="80">
        <f t="shared" si="1"/>
        <v>14</v>
      </c>
      <c r="AB10" s="81">
        <v>3</v>
      </c>
    </row>
    <row r="11" spans="1:28" x14ac:dyDescent="0.25">
      <c r="A11" s="35">
        <v>42845</v>
      </c>
      <c r="B11" s="9" t="s">
        <v>55</v>
      </c>
      <c r="C11" s="57" t="s">
        <v>42</v>
      </c>
      <c r="D11" s="56" t="s">
        <v>75</v>
      </c>
      <c r="E11" s="56" t="s">
        <v>78</v>
      </c>
      <c r="F11" s="56" t="s">
        <v>81</v>
      </c>
      <c r="G11" s="63">
        <v>28</v>
      </c>
      <c r="H11" s="26" t="s">
        <v>70</v>
      </c>
      <c r="I11" s="45">
        <v>0.79861111111111116</v>
      </c>
      <c r="J11" s="52" t="s">
        <v>67</v>
      </c>
      <c r="K11" s="10">
        <v>35.700000000000003</v>
      </c>
      <c r="L11" s="10">
        <v>17.8</v>
      </c>
      <c r="M11" s="10">
        <v>26</v>
      </c>
      <c r="N11" s="10">
        <v>20</v>
      </c>
      <c r="O11" s="10">
        <f t="shared" si="0"/>
        <v>23</v>
      </c>
      <c r="P11" s="82">
        <v>14</v>
      </c>
      <c r="Q11" s="82">
        <v>3</v>
      </c>
      <c r="R11" s="82">
        <v>4</v>
      </c>
      <c r="S11" s="82">
        <v>1</v>
      </c>
      <c r="T11" s="82">
        <v>0</v>
      </c>
      <c r="U11" s="82">
        <v>6</v>
      </c>
      <c r="V11" s="82">
        <v>0</v>
      </c>
      <c r="W11" s="82">
        <v>0</v>
      </c>
      <c r="X11" s="82">
        <v>0</v>
      </c>
      <c r="Y11" s="82">
        <v>0</v>
      </c>
      <c r="Z11" s="83">
        <v>0</v>
      </c>
      <c r="AA11" s="80">
        <f t="shared" si="1"/>
        <v>28</v>
      </c>
      <c r="AB11" s="81">
        <v>5</v>
      </c>
    </row>
    <row r="12" spans="1:28" x14ac:dyDescent="0.25">
      <c r="A12" s="24">
        <v>42846</v>
      </c>
      <c r="B12" s="7" t="s">
        <v>56</v>
      </c>
      <c r="C12" s="57" t="s">
        <v>42</v>
      </c>
      <c r="D12" s="56" t="s">
        <v>75</v>
      </c>
      <c r="E12" s="56" t="s">
        <v>78</v>
      </c>
      <c r="F12" s="56" t="s">
        <v>81</v>
      </c>
      <c r="G12" s="27">
        <v>0</v>
      </c>
      <c r="H12" s="25" t="s">
        <v>70</v>
      </c>
      <c r="I12" s="44">
        <v>0.30208333333333331</v>
      </c>
      <c r="J12" s="51" t="s">
        <v>68</v>
      </c>
      <c r="K12">
        <v>35.200000000000003</v>
      </c>
      <c r="L12">
        <v>14.1</v>
      </c>
      <c r="M12" s="4">
        <v>5</v>
      </c>
      <c r="N12" s="4">
        <v>0</v>
      </c>
      <c r="O12">
        <f t="shared" si="0"/>
        <v>2.5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3">
        <v>0</v>
      </c>
      <c r="AA12" s="80">
        <f t="shared" si="1"/>
        <v>0</v>
      </c>
      <c r="AB12" s="81">
        <v>0</v>
      </c>
    </row>
    <row r="13" spans="1:28" x14ac:dyDescent="0.25">
      <c r="A13" s="35">
        <v>42846</v>
      </c>
      <c r="B13" s="9" t="s">
        <v>57</v>
      </c>
      <c r="C13" s="57" t="s">
        <v>42</v>
      </c>
      <c r="D13" s="56" t="s">
        <v>75</v>
      </c>
      <c r="E13" s="56" t="s">
        <v>78</v>
      </c>
      <c r="F13" s="56" t="s">
        <v>81</v>
      </c>
      <c r="G13" s="63">
        <v>0</v>
      </c>
      <c r="H13" s="26" t="s">
        <v>70</v>
      </c>
      <c r="I13" s="45">
        <v>0.30208333333333331</v>
      </c>
      <c r="J13" s="52" t="s">
        <v>68</v>
      </c>
      <c r="K13" s="10">
        <v>35.200000000000003</v>
      </c>
      <c r="L13" s="10">
        <v>14.1</v>
      </c>
      <c r="M13" s="10">
        <v>14</v>
      </c>
      <c r="N13" s="10">
        <v>10</v>
      </c>
      <c r="O13" s="10">
        <f t="shared" si="0"/>
        <v>12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3">
        <v>0</v>
      </c>
      <c r="AA13" s="80">
        <f t="shared" si="1"/>
        <v>0</v>
      </c>
      <c r="AB13" s="81">
        <v>0</v>
      </c>
    </row>
    <row r="14" spans="1:28" x14ac:dyDescent="0.25">
      <c r="A14" s="24">
        <v>42845</v>
      </c>
      <c r="B14" s="7" t="s">
        <v>54</v>
      </c>
      <c r="C14" s="57" t="s">
        <v>43</v>
      </c>
      <c r="D14" s="56" t="s">
        <v>75</v>
      </c>
      <c r="E14" s="56" t="s">
        <v>79</v>
      </c>
      <c r="F14" s="56" t="s">
        <v>81</v>
      </c>
      <c r="G14" s="27">
        <v>25</v>
      </c>
      <c r="H14" s="25" t="s">
        <v>70</v>
      </c>
      <c r="I14" s="44">
        <v>0.79861111111111116</v>
      </c>
      <c r="J14" s="51" t="s">
        <v>67</v>
      </c>
      <c r="K14">
        <v>35.700000000000003</v>
      </c>
      <c r="L14">
        <v>17.8</v>
      </c>
      <c r="M14">
        <v>26</v>
      </c>
      <c r="N14">
        <v>24</v>
      </c>
      <c r="O14">
        <f t="shared" si="0"/>
        <v>25</v>
      </c>
      <c r="P14" s="82">
        <v>10</v>
      </c>
      <c r="Q14" s="82">
        <v>0</v>
      </c>
      <c r="R14" s="72">
        <v>10</v>
      </c>
      <c r="S14" s="82">
        <v>1</v>
      </c>
      <c r="T14" s="82">
        <v>0</v>
      </c>
      <c r="U14" s="82">
        <v>0</v>
      </c>
      <c r="V14" s="82">
        <v>1</v>
      </c>
      <c r="W14" s="82">
        <v>3</v>
      </c>
      <c r="X14" s="82">
        <v>0</v>
      </c>
      <c r="Y14" s="82">
        <v>0</v>
      </c>
      <c r="Z14" s="83">
        <v>0</v>
      </c>
      <c r="AA14" s="80">
        <f t="shared" si="1"/>
        <v>25</v>
      </c>
      <c r="AB14" s="81">
        <v>5</v>
      </c>
    </row>
    <row r="15" spans="1:28" x14ac:dyDescent="0.25">
      <c r="A15" s="35">
        <v>42845</v>
      </c>
      <c r="B15" s="9" t="s">
        <v>55</v>
      </c>
      <c r="C15" s="57" t="s">
        <v>43</v>
      </c>
      <c r="D15" s="56" t="s">
        <v>75</v>
      </c>
      <c r="E15" s="56" t="s">
        <v>79</v>
      </c>
      <c r="F15" s="56" t="s">
        <v>81</v>
      </c>
      <c r="G15" s="63">
        <v>5</v>
      </c>
      <c r="H15" s="26" t="s">
        <v>70</v>
      </c>
      <c r="I15" s="45">
        <v>0.79861111111111116</v>
      </c>
      <c r="J15" s="52" t="s">
        <v>67</v>
      </c>
      <c r="K15" s="10">
        <v>35.700000000000003</v>
      </c>
      <c r="L15" s="10">
        <v>17.8</v>
      </c>
      <c r="M15" s="10">
        <v>30</v>
      </c>
      <c r="N15" s="10">
        <v>23</v>
      </c>
      <c r="O15" s="10">
        <f t="shared" si="0"/>
        <v>26.5</v>
      </c>
      <c r="P15" s="82">
        <v>1</v>
      </c>
      <c r="Q15" s="82">
        <v>0</v>
      </c>
      <c r="R15" s="72">
        <v>0</v>
      </c>
      <c r="S15" s="59">
        <v>2</v>
      </c>
      <c r="T15" s="59">
        <v>0</v>
      </c>
      <c r="U15" s="82">
        <v>0</v>
      </c>
      <c r="V15" s="82">
        <v>0</v>
      </c>
      <c r="W15" s="82">
        <v>2</v>
      </c>
      <c r="X15" s="82">
        <v>0</v>
      </c>
      <c r="Y15" s="82">
        <v>0</v>
      </c>
      <c r="Z15" s="83">
        <v>0</v>
      </c>
      <c r="AA15" s="80">
        <f t="shared" si="1"/>
        <v>5</v>
      </c>
      <c r="AB15" s="81">
        <v>3</v>
      </c>
    </row>
    <row r="16" spans="1:28" x14ac:dyDescent="0.25">
      <c r="A16" s="24">
        <v>42846</v>
      </c>
      <c r="B16" s="7" t="s">
        <v>56</v>
      </c>
      <c r="C16" s="57" t="s">
        <v>43</v>
      </c>
      <c r="D16" s="56" t="s">
        <v>75</v>
      </c>
      <c r="E16" s="56" t="s">
        <v>79</v>
      </c>
      <c r="F16" s="56" t="s">
        <v>81</v>
      </c>
      <c r="G16" s="27">
        <v>4</v>
      </c>
      <c r="H16" s="25" t="s">
        <v>70</v>
      </c>
      <c r="I16" s="44">
        <v>0.30208333333333331</v>
      </c>
      <c r="J16" s="51" t="s">
        <v>68</v>
      </c>
      <c r="K16">
        <v>35.200000000000003</v>
      </c>
      <c r="L16">
        <v>14.1</v>
      </c>
      <c r="M16">
        <v>11</v>
      </c>
      <c r="N16">
        <v>4</v>
      </c>
      <c r="O16">
        <f t="shared" si="0"/>
        <v>7.5</v>
      </c>
      <c r="P16" s="82">
        <v>1</v>
      </c>
      <c r="Q16" s="82">
        <v>0</v>
      </c>
      <c r="R16" s="72">
        <v>0</v>
      </c>
      <c r="S16" s="59">
        <v>3</v>
      </c>
      <c r="T16" s="59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3">
        <v>0</v>
      </c>
      <c r="AA16" s="80">
        <f t="shared" si="1"/>
        <v>4</v>
      </c>
      <c r="AB16" s="81">
        <v>2</v>
      </c>
    </row>
    <row r="17" spans="1:28" x14ac:dyDescent="0.25">
      <c r="A17" s="35">
        <v>42846</v>
      </c>
      <c r="B17" s="9" t="s">
        <v>57</v>
      </c>
      <c r="C17" s="57" t="s">
        <v>43</v>
      </c>
      <c r="D17" s="56" t="s">
        <v>75</v>
      </c>
      <c r="E17" s="56" t="s">
        <v>79</v>
      </c>
      <c r="F17" s="56" t="s">
        <v>81</v>
      </c>
      <c r="G17" s="63">
        <v>0</v>
      </c>
      <c r="H17" s="26" t="s">
        <v>70</v>
      </c>
      <c r="I17" s="45">
        <v>0.30208333333333331</v>
      </c>
      <c r="J17" s="52" t="s">
        <v>68</v>
      </c>
      <c r="K17" s="10">
        <v>35.200000000000003</v>
      </c>
      <c r="L17" s="10">
        <v>14.1</v>
      </c>
      <c r="M17" s="10">
        <v>14</v>
      </c>
      <c r="N17" s="10">
        <v>12</v>
      </c>
      <c r="O17" s="10">
        <f t="shared" si="0"/>
        <v>13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6">
        <v>0</v>
      </c>
      <c r="AA17" s="87">
        <f t="shared" si="1"/>
        <v>0</v>
      </c>
      <c r="AB17" s="88">
        <v>0</v>
      </c>
    </row>
    <row r="18" spans="1:28" x14ac:dyDescent="0.25">
      <c r="A18" s="24">
        <v>42846</v>
      </c>
      <c r="B18" s="7" t="s">
        <v>54</v>
      </c>
      <c r="C18" s="57" t="s">
        <v>44</v>
      </c>
      <c r="D18" s="56" t="s">
        <v>76</v>
      </c>
      <c r="E18" s="56" t="s">
        <v>78</v>
      </c>
      <c r="F18" s="56" t="s">
        <v>81</v>
      </c>
      <c r="G18" s="27">
        <v>42</v>
      </c>
      <c r="H18" s="25" t="s">
        <v>70</v>
      </c>
      <c r="I18" s="44">
        <v>0.81944444444444453</v>
      </c>
      <c r="J18" s="51" t="s">
        <v>67</v>
      </c>
      <c r="K18">
        <v>36.6</v>
      </c>
      <c r="L18" s="4">
        <v>18.899999999999999</v>
      </c>
      <c r="M18" s="4">
        <v>34</v>
      </c>
      <c r="N18" s="4">
        <v>25</v>
      </c>
      <c r="O18">
        <f t="shared" si="0"/>
        <v>29.5</v>
      </c>
      <c r="P18" s="82">
        <v>27</v>
      </c>
      <c r="Q18" s="82">
        <v>0</v>
      </c>
      <c r="R18" s="72">
        <v>11</v>
      </c>
      <c r="S18" s="59">
        <v>0</v>
      </c>
      <c r="T18" s="59">
        <v>0</v>
      </c>
      <c r="U18" s="82">
        <v>4</v>
      </c>
      <c r="V18" s="82">
        <v>0</v>
      </c>
      <c r="W18" s="82">
        <v>0</v>
      </c>
      <c r="X18" s="82">
        <v>0</v>
      </c>
      <c r="Y18" s="82">
        <v>0</v>
      </c>
      <c r="Z18" s="83">
        <v>0</v>
      </c>
      <c r="AA18" s="80">
        <f t="shared" si="1"/>
        <v>42</v>
      </c>
      <c r="AB18" s="81">
        <v>3</v>
      </c>
    </row>
    <row r="19" spans="1:28" x14ac:dyDescent="0.25">
      <c r="A19" s="35">
        <v>42846</v>
      </c>
      <c r="B19" s="9" t="s">
        <v>55</v>
      </c>
      <c r="C19" s="57" t="s">
        <v>44</v>
      </c>
      <c r="D19" s="56" t="s">
        <v>76</v>
      </c>
      <c r="E19" s="56" t="s">
        <v>78</v>
      </c>
      <c r="F19" s="56" t="s">
        <v>81</v>
      </c>
      <c r="G19" s="63">
        <v>39</v>
      </c>
      <c r="H19" s="26" t="s">
        <v>70</v>
      </c>
      <c r="I19" s="45">
        <v>0.81944444444444453</v>
      </c>
      <c r="J19" s="52" t="s">
        <v>67</v>
      </c>
      <c r="K19" s="10">
        <v>36.6</v>
      </c>
      <c r="L19" s="10">
        <v>18.899999999999999</v>
      </c>
      <c r="M19" s="10">
        <v>37</v>
      </c>
      <c r="N19" s="10">
        <v>31</v>
      </c>
      <c r="O19" s="10">
        <f t="shared" si="0"/>
        <v>34</v>
      </c>
      <c r="P19" s="82">
        <v>32</v>
      </c>
      <c r="Q19" s="82">
        <v>0</v>
      </c>
      <c r="R19" s="72">
        <v>4</v>
      </c>
      <c r="S19" s="59">
        <v>1</v>
      </c>
      <c r="T19" s="59">
        <v>0</v>
      </c>
      <c r="U19" s="82">
        <v>2</v>
      </c>
      <c r="V19" s="82">
        <v>0</v>
      </c>
      <c r="W19" s="82">
        <v>0</v>
      </c>
      <c r="X19" s="82">
        <v>0</v>
      </c>
      <c r="Y19" s="82">
        <v>0</v>
      </c>
      <c r="Z19" s="83">
        <v>0</v>
      </c>
      <c r="AA19" s="80">
        <f t="shared" si="1"/>
        <v>39</v>
      </c>
      <c r="AB19" s="81">
        <v>4</v>
      </c>
    </row>
    <row r="20" spans="1:28" x14ac:dyDescent="0.25">
      <c r="A20" s="24">
        <v>42847</v>
      </c>
      <c r="B20" s="7" t="s">
        <v>56</v>
      </c>
      <c r="C20" s="57" t="s">
        <v>44</v>
      </c>
      <c r="D20" s="56" t="s">
        <v>76</v>
      </c>
      <c r="E20" s="56" t="s">
        <v>78</v>
      </c>
      <c r="F20" s="56" t="s">
        <v>81</v>
      </c>
      <c r="G20" s="27">
        <v>5</v>
      </c>
      <c r="H20" s="25" t="s">
        <v>70</v>
      </c>
      <c r="I20" s="44">
        <v>0.33333333333333331</v>
      </c>
      <c r="J20" s="51" t="s">
        <v>68</v>
      </c>
      <c r="K20" s="4">
        <v>36.299999999999997</v>
      </c>
      <c r="L20" s="4">
        <v>16</v>
      </c>
      <c r="M20" s="4">
        <v>21</v>
      </c>
      <c r="N20" s="4">
        <v>12</v>
      </c>
      <c r="O20">
        <f t="shared" si="0"/>
        <v>16.5</v>
      </c>
      <c r="P20" s="72">
        <v>2</v>
      </c>
      <c r="Q20" s="82">
        <v>0</v>
      </c>
      <c r="R20" s="82">
        <v>1</v>
      </c>
      <c r="S20" s="59">
        <v>2</v>
      </c>
      <c r="T20" s="59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3">
        <v>0</v>
      </c>
      <c r="AA20" s="80">
        <f t="shared" si="1"/>
        <v>5</v>
      </c>
      <c r="AB20" s="81">
        <v>3</v>
      </c>
    </row>
    <row r="21" spans="1:28" x14ac:dyDescent="0.25">
      <c r="A21" s="35">
        <v>42847</v>
      </c>
      <c r="B21" s="9" t="s">
        <v>57</v>
      </c>
      <c r="C21" s="57" t="s">
        <v>44</v>
      </c>
      <c r="D21" s="56" t="s">
        <v>76</v>
      </c>
      <c r="E21" s="56" t="s">
        <v>78</v>
      </c>
      <c r="F21" s="56" t="s">
        <v>81</v>
      </c>
      <c r="G21" s="63">
        <v>12</v>
      </c>
      <c r="H21" s="26" t="s">
        <v>70</v>
      </c>
      <c r="I21" s="45">
        <v>0.33333333333333331</v>
      </c>
      <c r="J21" s="52" t="s">
        <v>68</v>
      </c>
      <c r="K21" s="10">
        <v>36.299999999999997</v>
      </c>
      <c r="L21" s="10">
        <v>16</v>
      </c>
      <c r="M21" s="10">
        <v>19</v>
      </c>
      <c r="N21" s="10">
        <v>9</v>
      </c>
      <c r="O21" s="10">
        <f t="shared" si="0"/>
        <v>14</v>
      </c>
      <c r="P21" s="82">
        <v>4</v>
      </c>
      <c r="Q21" s="82">
        <v>0</v>
      </c>
      <c r="R21" s="72">
        <v>6</v>
      </c>
      <c r="S21" s="59">
        <v>2</v>
      </c>
      <c r="T21" s="59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3">
        <v>0</v>
      </c>
      <c r="AA21" s="80">
        <f t="shared" si="1"/>
        <v>12</v>
      </c>
      <c r="AB21" s="81">
        <v>3</v>
      </c>
    </row>
    <row r="22" spans="1:28" x14ac:dyDescent="0.25">
      <c r="A22" s="24">
        <v>42846</v>
      </c>
      <c r="B22" s="7" t="s">
        <v>54</v>
      </c>
      <c r="C22" s="57" t="s">
        <v>45</v>
      </c>
      <c r="D22" s="56" t="s">
        <v>76</v>
      </c>
      <c r="E22" s="56" t="s">
        <v>79</v>
      </c>
      <c r="F22" s="56" t="s">
        <v>81</v>
      </c>
      <c r="G22" s="27">
        <v>6</v>
      </c>
      <c r="H22" s="25" t="s">
        <v>70</v>
      </c>
      <c r="I22" s="44">
        <v>0.81944444444444453</v>
      </c>
      <c r="J22" s="51" t="s">
        <v>67</v>
      </c>
      <c r="K22">
        <v>36.6</v>
      </c>
      <c r="L22" s="4">
        <v>18.899999999999999</v>
      </c>
      <c r="M22" s="4">
        <v>15</v>
      </c>
      <c r="N22" s="4">
        <v>5</v>
      </c>
      <c r="O22">
        <f t="shared" si="0"/>
        <v>10</v>
      </c>
      <c r="P22" s="82">
        <v>3</v>
      </c>
      <c r="Q22" s="82">
        <v>0</v>
      </c>
      <c r="R22" s="82">
        <v>0</v>
      </c>
      <c r="S22" s="82">
        <v>0</v>
      </c>
      <c r="T22" s="82">
        <v>0</v>
      </c>
      <c r="U22" s="82">
        <v>2</v>
      </c>
      <c r="V22" s="82">
        <v>0</v>
      </c>
      <c r="W22" s="82">
        <v>0</v>
      </c>
      <c r="X22" s="82">
        <v>1</v>
      </c>
      <c r="Y22" s="82">
        <v>0</v>
      </c>
      <c r="Z22" s="83">
        <v>0</v>
      </c>
      <c r="AA22" s="80">
        <f t="shared" si="1"/>
        <v>6</v>
      </c>
      <c r="AB22" s="81">
        <v>3</v>
      </c>
    </row>
    <row r="23" spans="1:28" x14ac:dyDescent="0.25">
      <c r="A23" s="35">
        <v>42846</v>
      </c>
      <c r="B23" s="9" t="s">
        <v>55</v>
      </c>
      <c r="C23" s="57" t="s">
        <v>45</v>
      </c>
      <c r="D23" s="56" t="s">
        <v>76</v>
      </c>
      <c r="E23" s="56" t="s">
        <v>79</v>
      </c>
      <c r="F23" s="56" t="s">
        <v>81</v>
      </c>
      <c r="G23" s="63">
        <v>0</v>
      </c>
      <c r="H23" s="26" t="s">
        <v>70</v>
      </c>
      <c r="I23" s="45">
        <v>0.81944444444444453</v>
      </c>
      <c r="J23" s="52" t="s">
        <v>67</v>
      </c>
      <c r="K23" s="10">
        <v>36.6</v>
      </c>
      <c r="L23" s="10">
        <v>18.899999999999999</v>
      </c>
      <c r="M23" s="10">
        <v>10</v>
      </c>
      <c r="N23" s="10">
        <v>3</v>
      </c>
      <c r="O23" s="10">
        <f t="shared" si="0"/>
        <v>6.5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3">
        <v>0</v>
      </c>
      <c r="AA23" s="80">
        <f t="shared" si="1"/>
        <v>0</v>
      </c>
      <c r="AB23" s="81">
        <v>0</v>
      </c>
    </row>
    <row r="24" spans="1:28" x14ac:dyDescent="0.25">
      <c r="A24" s="24">
        <v>42847</v>
      </c>
      <c r="B24" s="7" t="s">
        <v>56</v>
      </c>
      <c r="C24" s="57" t="s">
        <v>45</v>
      </c>
      <c r="D24" s="56" t="s">
        <v>76</v>
      </c>
      <c r="E24" s="56" t="s">
        <v>79</v>
      </c>
      <c r="F24" s="56" t="s">
        <v>81</v>
      </c>
      <c r="G24" s="68">
        <v>0</v>
      </c>
      <c r="H24" s="25" t="s">
        <v>70</v>
      </c>
      <c r="I24" s="49">
        <v>0.33333333333333331</v>
      </c>
      <c r="J24" s="46" t="s">
        <v>68</v>
      </c>
      <c r="K24" s="4">
        <v>36.299999999999997</v>
      </c>
      <c r="L24" s="4">
        <v>16</v>
      </c>
      <c r="M24">
        <v>0</v>
      </c>
      <c r="N24">
        <v>0</v>
      </c>
      <c r="O24">
        <f t="shared" si="0"/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3">
        <v>0</v>
      </c>
      <c r="AA24" s="80">
        <f t="shared" si="1"/>
        <v>0</v>
      </c>
      <c r="AB24" s="81">
        <v>0</v>
      </c>
    </row>
    <row r="25" spans="1:28" ht="15.75" thickBot="1" x14ac:dyDescent="0.3">
      <c r="A25" s="36">
        <v>42847</v>
      </c>
      <c r="B25" s="37" t="s">
        <v>57</v>
      </c>
      <c r="C25" s="58" t="s">
        <v>45</v>
      </c>
      <c r="D25" s="58" t="s">
        <v>76</v>
      </c>
      <c r="E25" s="58" t="s">
        <v>79</v>
      </c>
      <c r="F25" s="58" t="s">
        <v>81</v>
      </c>
      <c r="G25" s="69">
        <v>0</v>
      </c>
      <c r="H25" s="50" t="s">
        <v>70</v>
      </c>
      <c r="I25" s="48">
        <v>0.33333333333333331</v>
      </c>
      <c r="J25" s="54" t="s">
        <v>68</v>
      </c>
      <c r="K25" s="38">
        <v>36.299999999999997</v>
      </c>
      <c r="L25" s="38">
        <v>16</v>
      </c>
      <c r="M25" s="38">
        <v>0</v>
      </c>
      <c r="N25" s="38">
        <v>0</v>
      </c>
      <c r="O25" s="38">
        <f t="shared" si="0"/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90">
        <v>0</v>
      </c>
      <c r="AA25" s="91">
        <f t="shared" si="1"/>
        <v>0</v>
      </c>
      <c r="AB25" s="92">
        <v>0</v>
      </c>
    </row>
    <row r="26" spans="1:28" ht="15.75" thickTop="1" x14ac:dyDescent="0.25">
      <c r="A26" s="24">
        <v>42856</v>
      </c>
      <c r="B26" s="93" t="s">
        <v>96</v>
      </c>
      <c r="C26" s="57" t="s">
        <v>46</v>
      </c>
      <c r="D26" s="65" t="s">
        <v>74</v>
      </c>
      <c r="E26" s="56" t="s">
        <v>78</v>
      </c>
      <c r="F26" s="56" t="s">
        <v>82</v>
      </c>
      <c r="G26" s="55">
        <v>11</v>
      </c>
      <c r="H26" s="55" t="s">
        <v>71</v>
      </c>
      <c r="I26" s="46">
        <v>0.71527777777777779</v>
      </c>
      <c r="J26" s="46" t="s">
        <v>68</v>
      </c>
      <c r="K26" s="4">
        <v>33.799999999999997</v>
      </c>
      <c r="L26">
        <v>15</v>
      </c>
      <c r="M26">
        <v>53</v>
      </c>
      <c r="N26" s="25">
        <v>45</v>
      </c>
      <c r="O26">
        <f t="shared" si="0"/>
        <v>49</v>
      </c>
      <c r="P26" s="72">
        <v>6</v>
      </c>
      <c r="Q26" s="5">
        <v>0</v>
      </c>
      <c r="R26" s="82">
        <v>0</v>
      </c>
      <c r="S26" s="82">
        <v>0</v>
      </c>
      <c r="T26" s="82">
        <v>5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79">
        <v>0</v>
      </c>
      <c r="AA26" s="80">
        <f t="shared" si="1"/>
        <v>11</v>
      </c>
      <c r="AB26" s="81">
        <v>2</v>
      </c>
    </row>
    <row r="27" spans="1:28" x14ac:dyDescent="0.25">
      <c r="A27" s="35">
        <v>42856</v>
      </c>
      <c r="B27" s="94" t="s">
        <v>97</v>
      </c>
      <c r="C27" s="57" t="s">
        <v>46</v>
      </c>
      <c r="D27" s="65" t="s">
        <v>74</v>
      </c>
      <c r="E27" s="56" t="s">
        <v>78</v>
      </c>
      <c r="F27" s="56" t="s">
        <v>82</v>
      </c>
      <c r="G27" s="62">
        <v>5</v>
      </c>
      <c r="H27" s="62" t="s">
        <v>71</v>
      </c>
      <c r="I27" s="47">
        <v>0.71527777777777779</v>
      </c>
      <c r="J27" s="47" t="s">
        <v>68</v>
      </c>
      <c r="K27" s="10">
        <v>33.799999999999997</v>
      </c>
      <c r="L27" s="10">
        <v>15</v>
      </c>
      <c r="M27" s="10">
        <v>56</v>
      </c>
      <c r="N27" s="10">
        <v>48</v>
      </c>
      <c r="O27" s="10">
        <f t="shared" si="0"/>
        <v>52</v>
      </c>
      <c r="P27" s="82">
        <v>0</v>
      </c>
      <c r="Q27" s="5">
        <v>0</v>
      </c>
      <c r="R27" s="82">
        <v>2</v>
      </c>
      <c r="S27" s="59">
        <v>0</v>
      </c>
      <c r="T27" s="82">
        <v>0</v>
      </c>
      <c r="U27" s="82">
        <v>2</v>
      </c>
      <c r="V27" s="82">
        <v>0</v>
      </c>
      <c r="W27" s="82">
        <v>0</v>
      </c>
      <c r="X27" s="82">
        <v>0</v>
      </c>
      <c r="Y27" s="5">
        <v>1</v>
      </c>
      <c r="Z27" s="79">
        <v>0</v>
      </c>
      <c r="AA27" s="80">
        <f t="shared" si="1"/>
        <v>5</v>
      </c>
      <c r="AB27" s="84">
        <v>3</v>
      </c>
    </row>
    <row r="28" spans="1:28" x14ac:dyDescent="0.25">
      <c r="A28" s="24">
        <v>42857</v>
      </c>
      <c r="B28" s="93" t="s">
        <v>98</v>
      </c>
      <c r="C28" s="57" t="s">
        <v>46</v>
      </c>
      <c r="D28" s="65" t="s">
        <v>74</v>
      </c>
      <c r="E28" s="56" t="s">
        <v>78</v>
      </c>
      <c r="F28" s="56" t="s">
        <v>82</v>
      </c>
      <c r="G28" s="55">
        <v>14</v>
      </c>
      <c r="H28" s="55" t="s">
        <v>71</v>
      </c>
      <c r="I28" s="44">
        <v>0.23611111111111113</v>
      </c>
      <c r="J28" s="51" t="s">
        <v>67</v>
      </c>
      <c r="K28" s="4">
        <v>33.1</v>
      </c>
      <c r="L28">
        <v>9</v>
      </c>
      <c r="M28" s="4">
        <v>28</v>
      </c>
      <c r="N28" s="4">
        <v>18</v>
      </c>
      <c r="O28">
        <f t="shared" si="0"/>
        <v>23</v>
      </c>
      <c r="P28" s="72">
        <v>0</v>
      </c>
      <c r="Q28" s="5">
        <v>0</v>
      </c>
      <c r="R28" s="82">
        <v>11</v>
      </c>
      <c r="S28" s="59">
        <v>0</v>
      </c>
      <c r="T28" s="82">
        <v>2</v>
      </c>
      <c r="U28" s="82">
        <v>1</v>
      </c>
      <c r="V28" s="82">
        <v>0</v>
      </c>
      <c r="W28" s="82">
        <v>0</v>
      </c>
      <c r="X28" s="82">
        <v>0</v>
      </c>
      <c r="Y28" s="5">
        <v>0</v>
      </c>
      <c r="Z28" s="79">
        <v>0</v>
      </c>
      <c r="AA28" s="80">
        <f t="shared" si="1"/>
        <v>14</v>
      </c>
      <c r="AB28" s="95">
        <v>3</v>
      </c>
    </row>
    <row r="29" spans="1:28" x14ac:dyDescent="0.25">
      <c r="A29" s="35">
        <v>42857</v>
      </c>
      <c r="B29" s="94" t="s">
        <v>99</v>
      </c>
      <c r="C29" s="57" t="s">
        <v>46</v>
      </c>
      <c r="D29" s="65" t="s">
        <v>74</v>
      </c>
      <c r="E29" s="56" t="s">
        <v>78</v>
      </c>
      <c r="F29" s="56" t="s">
        <v>82</v>
      </c>
      <c r="G29" s="62">
        <v>12</v>
      </c>
      <c r="H29" s="62" t="s">
        <v>71</v>
      </c>
      <c r="I29" s="45">
        <v>0.23611111111111113</v>
      </c>
      <c r="J29" s="52" t="s">
        <v>67</v>
      </c>
      <c r="K29" s="10">
        <v>33.1</v>
      </c>
      <c r="L29" s="10">
        <v>9</v>
      </c>
      <c r="M29" s="10">
        <v>22</v>
      </c>
      <c r="N29" s="10">
        <v>18</v>
      </c>
      <c r="O29" s="10">
        <f t="shared" si="0"/>
        <v>20</v>
      </c>
      <c r="P29" s="72">
        <v>0</v>
      </c>
      <c r="Q29" s="5">
        <v>0</v>
      </c>
      <c r="R29" s="82">
        <v>9</v>
      </c>
      <c r="S29" s="59">
        <v>0</v>
      </c>
      <c r="T29" s="82">
        <v>2</v>
      </c>
      <c r="U29" s="82">
        <v>1</v>
      </c>
      <c r="V29" s="82">
        <v>0</v>
      </c>
      <c r="W29" s="82">
        <v>0</v>
      </c>
      <c r="X29" s="82">
        <v>0</v>
      </c>
      <c r="Y29" s="5">
        <v>0</v>
      </c>
      <c r="Z29" s="79">
        <v>0</v>
      </c>
      <c r="AA29" s="80">
        <f t="shared" si="1"/>
        <v>12</v>
      </c>
      <c r="AB29" s="95">
        <v>3</v>
      </c>
    </row>
    <row r="30" spans="1:28" s="27" customFormat="1" x14ac:dyDescent="0.25">
      <c r="A30" s="96">
        <v>42856</v>
      </c>
      <c r="B30" s="93" t="s">
        <v>96</v>
      </c>
      <c r="C30" s="57" t="s">
        <v>47</v>
      </c>
      <c r="D30" s="65" t="s">
        <v>74</v>
      </c>
      <c r="E30" s="56" t="s">
        <v>79</v>
      </c>
      <c r="F30" s="56" t="s">
        <v>82</v>
      </c>
      <c r="G30" s="27">
        <v>5</v>
      </c>
      <c r="H30" s="55" t="s">
        <v>71</v>
      </c>
      <c r="I30" s="44">
        <v>0.71527777777777779</v>
      </c>
      <c r="J30" s="51" t="s">
        <v>68</v>
      </c>
      <c r="K30" s="4">
        <v>33.799999999999997</v>
      </c>
      <c r="L30" s="27">
        <v>15</v>
      </c>
      <c r="M30" s="4">
        <v>60</v>
      </c>
      <c r="N30" s="4">
        <v>46</v>
      </c>
      <c r="O30" s="27">
        <f t="shared" si="0"/>
        <v>53</v>
      </c>
      <c r="P30" s="97">
        <v>0</v>
      </c>
      <c r="Q30" s="59">
        <v>0</v>
      </c>
      <c r="R30" s="82">
        <v>4</v>
      </c>
      <c r="S30" s="70">
        <v>0</v>
      </c>
      <c r="T30" s="70">
        <v>1</v>
      </c>
      <c r="U30" s="82">
        <v>0</v>
      </c>
      <c r="V30" s="82">
        <v>0</v>
      </c>
      <c r="W30" s="70">
        <v>0</v>
      </c>
      <c r="X30" s="82">
        <v>0</v>
      </c>
      <c r="Y30" s="59">
        <v>0</v>
      </c>
      <c r="Z30" s="98">
        <v>0</v>
      </c>
      <c r="AA30" s="80">
        <f t="shared" si="1"/>
        <v>5</v>
      </c>
      <c r="AB30" s="99">
        <v>2</v>
      </c>
    </row>
    <row r="31" spans="1:28" s="27" customFormat="1" x14ac:dyDescent="0.25">
      <c r="A31" s="100">
        <v>42856</v>
      </c>
      <c r="B31" s="94" t="s">
        <v>97</v>
      </c>
      <c r="C31" s="57" t="s">
        <v>47</v>
      </c>
      <c r="D31" s="65" t="s">
        <v>74</v>
      </c>
      <c r="E31" s="56" t="s">
        <v>79</v>
      </c>
      <c r="F31" s="56" t="s">
        <v>82</v>
      </c>
      <c r="G31" s="63">
        <v>26</v>
      </c>
      <c r="H31" s="62" t="s">
        <v>71</v>
      </c>
      <c r="I31" s="45">
        <v>0.71527777777777779</v>
      </c>
      <c r="J31" s="52" t="s">
        <v>68</v>
      </c>
      <c r="K31" s="63">
        <v>33.799999999999997</v>
      </c>
      <c r="L31" s="63">
        <v>15</v>
      </c>
      <c r="M31" s="63">
        <v>70</v>
      </c>
      <c r="N31" s="63">
        <v>57</v>
      </c>
      <c r="O31" s="63">
        <f t="shared" si="0"/>
        <v>63.5</v>
      </c>
      <c r="P31" s="97">
        <v>3</v>
      </c>
      <c r="Q31" s="59">
        <v>0</v>
      </c>
      <c r="R31" s="82">
        <v>20</v>
      </c>
      <c r="S31" s="70">
        <v>0</v>
      </c>
      <c r="T31" s="70">
        <v>3</v>
      </c>
      <c r="U31" s="82">
        <v>0</v>
      </c>
      <c r="V31" s="82">
        <v>0</v>
      </c>
      <c r="W31" s="70">
        <v>0</v>
      </c>
      <c r="X31" s="82">
        <v>0</v>
      </c>
      <c r="Y31" s="59">
        <v>0</v>
      </c>
      <c r="Z31" s="98">
        <v>0</v>
      </c>
      <c r="AA31" s="80">
        <f t="shared" si="1"/>
        <v>26</v>
      </c>
      <c r="AB31" s="99">
        <v>3</v>
      </c>
    </row>
    <row r="32" spans="1:28" s="27" customFormat="1" x14ac:dyDescent="0.25">
      <c r="A32" s="96">
        <v>42857</v>
      </c>
      <c r="B32" s="93" t="s">
        <v>98</v>
      </c>
      <c r="C32" s="57" t="s">
        <v>47</v>
      </c>
      <c r="D32" s="65" t="s">
        <v>74</v>
      </c>
      <c r="E32" s="56" t="s">
        <v>79</v>
      </c>
      <c r="F32" s="56" t="s">
        <v>82</v>
      </c>
      <c r="G32" s="27">
        <v>34</v>
      </c>
      <c r="H32" s="55" t="s">
        <v>71</v>
      </c>
      <c r="I32" s="44">
        <v>0.23611111111111113</v>
      </c>
      <c r="J32" s="51" t="s">
        <v>67</v>
      </c>
      <c r="K32" s="4">
        <v>33.1</v>
      </c>
      <c r="L32" s="27">
        <v>9</v>
      </c>
      <c r="M32" s="4">
        <v>42</v>
      </c>
      <c r="N32" s="4">
        <v>36</v>
      </c>
      <c r="O32" s="27">
        <f t="shared" si="0"/>
        <v>39</v>
      </c>
      <c r="P32" s="55">
        <v>3</v>
      </c>
      <c r="Q32" s="59">
        <v>0</v>
      </c>
      <c r="R32" s="82">
        <v>20</v>
      </c>
      <c r="S32" s="70">
        <v>0</v>
      </c>
      <c r="T32" s="70">
        <v>3</v>
      </c>
      <c r="U32" s="70">
        <v>8</v>
      </c>
      <c r="V32" s="70">
        <v>0</v>
      </c>
      <c r="W32" s="70">
        <v>0</v>
      </c>
      <c r="X32" s="82">
        <v>0</v>
      </c>
      <c r="Y32" s="59">
        <v>0</v>
      </c>
      <c r="Z32" s="98">
        <v>0</v>
      </c>
      <c r="AA32" s="80">
        <f t="shared" si="1"/>
        <v>34</v>
      </c>
      <c r="AB32" s="99">
        <v>4</v>
      </c>
    </row>
    <row r="33" spans="1:28" s="27" customFormat="1" x14ac:dyDescent="0.25">
      <c r="A33" s="100">
        <v>42857</v>
      </c>
      <c r="B33" s="94" t="s">
        <v>99</v>
      </c>
      <c r="C33" s="57" t="s">
        <v>47</v>
      </c>
      <c r="D33" s="65" t="s">
        <v>74</v>
      </c>
      <c r="E33" s="56" t="s">
        <v>79</v>
      </c>
      <c r="F33" s="56" t="s">
        <v>82</v>
      </c>
      <c r="G33" s="63">
        <v>16</v>
      </c>
      <c r="H33" s="62" t="s">
        <v>71</v>
      </c>
      <c r="I33" s="45">
        <v>0.23611111111111113</v>
      </c>
      <c r="J33" s="52" t="s">
        <v>67</v>
      </c>
      <c r="K33" s="63">
        <v>33.1</v>
      </c>
      <c r="L33" s="63">
        <v>9</v>
      </c>
      <c r="M33" s="63">
        <v>43</v>
      </c>
      <c r="N33" s="63">
        <v>34</v>
      </c>
      <c r="O33" s="63">
        <f t="shared" si="0"/>
        <v>38.5</v>
      </c>
      <c r="P33" s="62">
        <v>11</v>
      </c>
      <c r="Q33" s="60">
        <v>0</v>
      </c>
      <c r="R33" s="62">
        <v>5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60">
        <v>0</v>
      </c>
      <c r="Z33" s="101">
        <v>0</v>
      </c>
      <c r="AA33" s="87">
        <f t="shared" si="1"/>
        <v>16</v>
      </c>
      <c r="AB33" s="102">
        <v>2</v>
      </c>
    </row>
    <row r="34" spans="1:28" s="27" customFormat="1" x14ac:dyDescent="0.25">
      <c r="A34" s="96">
        <v>42857</v>
      </c>
      <c r="B34" s="93" t="s">
        <v>96</v>
      </c>
      <c r="C34" s="57" t="s">
        <v>48</v>
      </c>
      <c r="D34" s="56" t="s">
        <v>75</v>
      </c>
      <c r="E34" s="56" t="s">
        <v>78</v>
      </c>
      <c r="F34" s="56" t="s">
        <v>82</v>
      </c>
      <c r="G34" s="27">
        <v>19</v>
      </c>
      <c r="H34" s="55" t="s">
        <v>71</v>
      </c>
      <c r="I34" s="44">
        <v>0.75</v>
      </c>
      <c r="J34" s="51" t="s">
        <v>67</v>
      </c>
      <c r="K34" s="4">
        <v>34.1</v>
      </c>
      <c r="L34" s="27">
        <v>13</v>
      </c>
      <c r="M34" s="27">
        <v>20</v>
      </c>
      <c r="N34" s="27">
        <v>12</v>
      </c>
      <c r="O34" s="27">
        <f t="shared" si="0"/>
        <v>16</v>
      </c>
      <c r="P34" s="97">
        <v>0</v>
      </c>
      <c r="Q34" s="59">
        <v>0</v>
      </c>
      <c r="R34" s="82">
        <v>2</v>
      </c>
      <c r="S34" s="59">
        <v>0</v>
      </c>
      <c r="T34" s="82">
        <v>1</v>
      </c>
      <c r="U34" s="82">
        <v>15</v>
      </c>
      <c r="V34" s="82">
        <v>0</v>
      </c>
      <c r="W34" s="70">
        <v>0</v>
      </c>
      <c r="X34" s="82">
        <v>0</v>
      </c>
      <c r="Y34" s="59">
        <v>0</v>
      </c>
      <c r="Z34" s="103">
        <v>1</v>
      </c>
      <c r="AA34" s="80">
        <f t="shared" si="1"/>
        <v>19</v>
      </c>
      <c r="AB34" s="99">
        <v>4</v>
      </c>
    </row>
    <row r="35" spans="1:28" s="27" customFormat="1" x14ac:dyDescent="0.25">
      <c r="A35" s="100">
        <v>42857</v>
      </c>
      <c r="B35" s="94" t="s">
        <v>97</v>
      </c>
      <c r="C35" s="57" t="s">
        <v>48</v>
      </c>
      <c r="D35" s="56" t="s">
        <v>75</v>
      </c>
      <c r="E35" s="56" t="s">
        <v>78</v>
      </c>
      <c r="F35" s="56" t="s">
        <v>82</v>
      </c>
      <c r="G35" s="63">
        <v>0</v>
      </c>
      <c r="H35" s="62" t="s">
        <v>71</v>
      </c>
      <c r="I35" s="45">
        <v>0.75</v>
      </c>
      <c r="J35" s="52" t="s">
        <v>67</v>
      </c>
      <c r="K35" s="63">
        <v>34.1</v>
      </c>
      <c r="L35" s="63">
        <v>13</v>
      </c>
      <c r="M35" s="63">
        <v>10</v>
      </c>
      <c r="N35" s="63">
        <v>5</v>
      </c>
      <c r="O35" s="63">
        <f t="shared" si="0"/>
        <v>7.5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3">
        <v>0</v>
      </c>
      <c r="AA35" s="80">
        <f t="shared" si="1"/>
        <v>0</v>
      </c>
      <c r="AB35" s="99">
        <v>0</v>
      </c>
    </row>
    <row r="36" spans="1:28" s="27" customFormat="1" x14ac:dyDescent="0.25">
      <c r="A36" s="96">
        <v>42858</v>
      </c>
      <c r="B36" s="93" t="s">
        <v>98</v>
      </c>
      <c r="C36" s="57" t="s">
        <v>48</v>
      </c>
      <c r="D36" s="56" t="s">
        <v>75</v>
      </c>
      <c r="E36" s="56" t="s">
        <v>78</v>
      </c>
      <c r="F36" s="56" t="s">
        <v>82</v>
      </c>
      <c r="G36" s="27">
        <v>0</v>
      </c>
      <c r="H36" s="55" t="s">
        <v>71</v>
      </c>
      <c r="I36" s="44">
        <v>0.25</v>
      </c>
      <c r="J36" s="51" t="s">
        <v>67</v>
      </c>
      <c r="K36" s="4">
        <v>34.299999999999997</v>
      </c>
      <c r="L36" s="4">
        <v>9.5</v>
      </c>
      <c r="M36" s="4">
        <v>10</v>
      </c>
      <c r="N36" s="4">
        <v>4</v>
      </c>
      <c r="O36" s="27">
        <f t="shared" si="0"/>
        <v>7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83">
        <v>0</v>
      </c>
      <c r="AA36" s="80">
        <f t="shared" si="1"/>
        <v>0</v>
      </c>
      <c r="AB36" s="99">
        <v>0</v>
      </c>
    </row>
    <row r="37" spans="1:28" s="27" customFormat="1" x14ac:dyDescent="0.25">
      <c r="A37" s="100">
        <v>42858</v>
      </c>
      <c r="B37" s="94" t="s">
        <v>99</v>
      </c>
      <c r="C37" s="57" t="s">
        <v>48</v>
      </c>
      <c r="D37" s="56" t="s">
        <v>75</v>
      </c>
      <c r="E37" s="56" t="s">
        <v>78</v>
      </c>
      <c r="F37" s="56" t="s">
        <v>82</v>
      </c>
      <c r="G37" s="63">
        <v>0</v>
      </c>
      <c r="H37" s="62" t="s">
        <v>71</v>
      </c>
      <c r="I37" s="45">
        <v>0.25</v>
      </c>
      <c r="J37" s="52" t="s">
        <v>67</v>
      </c>
      <c r="K37" s="63">
        <v>34.299999999999997</v>
      </c>
      <c r="L37" s="63">
        <v>9.5</v>
      </c>
      <c r="M37" s="63">
        <v>3</v>
      </c>
      <c r="N37" s="63">
        <v>1</v>
      </c>
      <c r="O37" s="63">
        <f t="shared" si="0"/>
        <v>2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83">
        <v>0</v>
      </c>
      <c r="AA37" s="80">
        <f t="shared" si="1"/>
        <v>0</v>
      </c>
      <c r="AB37" s="99">
        <v>0</v>
      </c>
    </row>
    <row r="38" spans="1:28" s="27" customFormat="1" x14ac:dyDescent="0.25">
      <c r="A38" s="96">
        <v>42857</v>
      </c>
      <c r="B38" s="93" t="s">
        <v>96</v>
      </c>
      <c r="C38" s="57" t="s">
        <v>49</v>
      </c>
      <c r="D38" s="56" t="s">
        <v>75</v>
      </c>
      <c r="E38" s="56" t="s">
        <v>79</v>
      </c>
      <c r="F38" s="56" t="s">
        <v>82</v>
      </c>
      <c r="G38" s="27">
        <v>42</v>
      </c>
      <c r="H38" s="55" t="s">
        <v>71</v>
      </c>
      <c r="I38" s="44">
        <v>0.75</v>
      </c>
      <c r="J38" s="51" t="s">
        <v>67</v>
      </c>
      <c r="K38" s="4">
        <v>34.1</v>
      </c>
      <c r="L38" s="27">
        <v>13</v>
      </c>
      <c r="M38" s="4">
        <v>42</v>
      </c>
      <c r="N38" s="4">
        <v>36</v>
      </c>
      <c r="O38" s="27">
        <f t="shared" si="0"/>
        <v>39</v>
      </c>
      <c r="P38" s="97">
        <v>5</v>
      </c>
      <c r="Q38" s="59">
        <v>0</v>
      </c>
      <c r="R38" s="82">
        <v>13</v>
      </c>
      <c r="S38" s="70">
        <v>0</v>
      </c>
      <c r="T38" s="70">
        <v>1</v>
      </c>
      <c r="U38" s="70">
        <v>23</v>
      </c>
      <c r="V38" s="82">
        <v>0</v>
      </c>
      <c r="W38" s="82">
        <v>0</v>
      </c>
      <c r="X38" s="82">
        <v>0</v>
      </c>
      <c r="Y38" s="59">
        <v>0</v>
      </c>
      <c r="Z38" s="98">
        <v>0</v>
      </c>
      <c r="AA38" s="80">
        <f t="shared" si="1"/>
        <v>42</v>
      </c>
      <c r="AB38" s="99">
        <v>4</v>
      </c>
    </row>
    <row r="39" spans="1:28" s="27" customFormat="1" x14ac:dyDescent="0.25">
      <c r="A39" s="100">
        <v>42857</v>
      </c>
      <c r="B39" s="94" t="s">
        <v>97</v>
      </c>
      <c r="C39" s="57" t="s">
        <v>49</v>
      </c>
      <c r="D39" s="56" t="s">
        <v>75</v>
      </c>
      <c r="E39" s="56" t="s">
        <v>79</v>
      </c>
      <c r="F39" s="56" t="s">
        <v>82</v>
      </c>
      <c r="G39" s="63">
        <v>29</v>
      </c>
      <c r="H39" s="62" t="s">
        <v>71</v>
      </c>
      <c r="I39" s="45">
        <v>0.75</v>
      </c>
      <c r="J39" s="52" t="s">
        <v>67</v>
      </c>
      <c r="K39" s="63">
        <v>34.1</v>
      </c>
      <c r="L39" s="63">
        <v>13</v>
      </c>
      <c r="M39" s="63">
        <v>30</v>
      </c>
      <c r="N39" s="63">
        <v>23</v>
      </c>
      <c r="O39" s="63">
        <f t="shared" si="0"/>
        <v>26.5</v>
      </c>
      <c r="P39" s="97">
        <v>0</v>
      </c>
      <c r="Q39" s="59">
        <v>0</v>
      </c>
      <c r="R39" s="82">
        <v>9</v>
      </c>
      <c r="S39" s="82">
        <v>1</v>
      </c>
      <c r="T39" s="82">
        <v>0</v>
      </c>
      <c r="U39" s="70">
        <v>19</v>
      </c>
      <c r="V39" s="82">
        <v>0</v>
      </c>
      <c r="W39" s="82">
        <v>0</v>
      </c>
      <c r="X39" s="82">
        <v>0</v>
      </c>
      <c r="Y39" s="59">
        <v>0</v>
      </c>
      <c r="Z39" s="98">
        <v>0</v>
      </c>
      <c r="AA39" s="80">
        <f t="shared" si="1"/>
        <v>29</v>
      </c>
      <c r="AB39" s="99">
        <v>3</v>
      </c>
    </row>
    <row r="40" spans="1:28" s="27" customFormat="1" x14ac:dyDescent="0.25">
      <c r="A40" s="96">
        <v>42858</v>
      </c>
      <c r="B40" s="93" t="s">
        <v>98</v>
      </c>
      <c r="C40" s="57" t="s">
        <v>49</v>
      </c>
      <c r="D40" s="56" t="s">
        <v>75</v>
      </c>
      <c r="E40" s="56" t="s">
        <v>79</v>
      </c>
      <c r="F40" s="56" t="s">
        <v>82</v>
      </c>
      <c r="G40" s="27">
        <v>19</v>
      </c>
      <c r="H40" s="55" t="s">
        <v>71</v>
      </c>
      <c r="I40" s="44">
        <v>0.25</v>
      </c>
      <c r="J40" s="51" t="s">
        <v>67</v>
      </c>
      <c r="K40" s="4">
        <v>34.299999999999997</v>
      </c>
      <c r="L40" s="4">
        <v>9.5</v>
      </c>
      <c r="M40" s="4">
        <v>33</v>
      </c>
      <c r="N40" s="4">
        <v>22</v>
      </c>
      <c r="O40" s="27">
        <f t="shared" si="0"/>
        <v>27.5</v>
      </c>
      <c r="P40" s="55">
        <v>0</v>
      </c>
      <c r="Q40" s="55">
        <v>0</v>
      </c>
      <c r="R40" s="70">
        <v>10</v>
      </c>
      <c r="S40" s="70">
        <v>0</v>
      </c>
      <c r="T40" s="70">
        <v>2</v>
      </c>
      <c r="U40" s="70">
        <v>5</v>
      </c>
      <c r="V40" s="70">
        <v>0</v>
      </c>
      <c r="W40" s="70">
        <v>0</v>
      </c>
      <c r="X40" s="70">
        <v>0</v>
      </c>
      <c r="Y40" s="55">
        <v>0</v>
      </c>
      <c r="Z40" s="103">
        <v>2</v>
      </c>
      <c r="AA40" s="80">
        <f t="shared" si="1"/>
        <v>19</v>
      </c>
      <c r="AB40" s="99">
        <v>4</v>
      </c>
    </row>
    <row r="41" spans="1:28" s="27" customFormat="1" x14ac:dyDescent="0.25">
      <c r="A41" s="100">
        <v>42858</v>
      </c>
      <c r="B41" s="94" t="s">
        <v>99</v>
      </c>
      <c r="C41" s="57" t="s">
        <v>49</v>
      </c>
      <c r="D41" s="56" t="s">
        <v>75</v>
      </c>
      <c r="E41" s="56" t="s">
        <v>79</v>
      </c>
      <c r="F41" s="56" t="s">
        <v>82</v>
      </c>
      <c r="G41" s="63">
        <v>11</v>
      </c>
      <c r="H41" s="62" t="s">
        <v>71</v>
      </c>
      <c r="I41" s="45">
        <v>0.25</v>
      </c>
      <c r="J41" s="52" t="s">
        <v>67</v>
      </c>
      <c r="K41" s="63">
        <v>34.299999999999997</v>
      </c>
      <c r="L41" s="63">
        <v>9.5</v>
      </c>
      <c r="M41" s="63">
        <v>16</v>
      </c>
      <c r="N41" s="63">
        <v>9</v>
      </c>
      <c r="O41" s="63">
        <f t="shared" si="0"/>
        <v>12.5</v>
      </c>
      <c r="P41" s="62">
        <v>0</v>
      </c>
      <c r="Q41" s="62">
        <v>0</v>
      </c>
      <c r="R41" s="62">
        <v>3</v>
      </c>
      <c r="S41" s="62">
        <v>0</v>
      </c>
      <c r="T41" s="62">
        <v>1</v>
      </c>
      <c r="U41" s="62">
        <v>3</v>
      </c>
      <c r="V41" s="62">
        <v>0</v>
      </c>
      <c r="W41" s="62">
        <v>0</v>
      </c>
      <c r="X41" s="62">
        <v>0</v>
      </c>
      <c r="Y41" s="62">
        <v>0</v>
      </c>
      <c r="Z41" s="104">
        <v>4</v>
      </c>
      <c r="AA41" s="87">
        <f t="shared" si="1"/>
        <v>11</v>
      </c>
      <c r="AB41" s="102">
        <v>4</v>
      </c>
    </row>
    <row r="42" spans="1:28" s="27" customFormat="1" x14ac:dyDescent="0.25">
      <c r="A42" s="96">
        <v>42858</v>
      </c>
      <c r="B42" s="93" t="s">
        <v>96</v>
      </c>
      <c r="C42" s="57" t="s">
        <v>50</v>
      </c>
      <c r="D42" s="56" t="s">
        <v>76</v>
      </c>
      <c r="E42" s="56" t="s">
        <v>78</v>
      </c>
      <c r="F42" s="56" t="s">
        <v>82</v>
      </c>
      <c r="G42" s="27">
        <v>69</v>
      </c>
      <c r="H42" s="55" t="s">
        <v>71</v>
      </c>
      <c r="I42" s="44">
        <v>0.78125</v>
      </c>
      <c r="J42" s="51" t="s">
        <v>67</v>
      </c>
      <c r="K42" s="4">
        <v>35.299999999999997</v>
      </c>
      <c r="L42" s="27">
        <v>12.5</v>
      </c>
      <c r="M42" s="4">
        <v>48</v>
      </c>
      <c r="N42" s="4">
        <v>42</v>
      </c>
      <c r="O42" s="27">
        <f t="shared" si="0"/>
        <v>45</v>
      </c>
      <c r="P42" s="97">
        <v>2</v>
      </c>
      <c r="Q42" s="59">
        <v>0</v>
      </c>
      <c r="R42" s="82">
        <v>44</v>
      </c>
      <c r="S42" s="70">
        <v>0</v>
      </c>
      <c r="T42" s="82">
        <v>0</v>
      </c>
      <c r="U42" s="55">
        <v>23</v>
      </c>
      <c r="V42" s="82">
        <v>0</v>
      </c>
      <c r="W42" s="82">
        <v>0</v>
      </c>
      <c r="X42" s="82">
        <v>0</v>
      </c>
      <c r="Y42" s="59">
        <v>0</v>
      </c>
      <c r="Z42" s="98">
        <v>0</v>
      </c>
      <c r="AA42" s="80">
        <f t="shared" si="1"/>
        <v>69</v>
      </c>
      <c r="AB42" s="99">
        <v>3</v>
      </c>
    </row>
    <row r="43" spans="1:28" s="27" customFormat="1" x14ac:dyDescent="0.25">
      <c r="A43" s="100">
        <v>42858</v>
      </c>
      <c r="B43" s="94" t="s">
        <v>97</v>
      </c>
      <c r="C43" s="57" t="s">
        <v>50</v>
      </c>
      <c r="D43" s="56" t="s">
        <v>76</v>
      </c>
      <c r="E43" s="56" t="s">
        <v>78</v>
      </c>
      <c r="F43" s="56" t="s">
        <v>82</v>
      </c>
      <c r="G43" s="63">
        <v>36</v>
      </c>
      <c r="H43" s="62" t="s">
        <v>71</v>
      </c>
      <c r="I43" s="45">
        <v>0.78125</v>
      </c>
      <c r="J43" s="52" t="s">
        <v>67</v>
      </c>
      <c r="K43" s="63">
        <v>35.299999999999997</v>
      </c>
      <c r="L43" s="63">
        <v>12.5</v>
      </c>
      <c r="M43" s="63">
        <v>55</v>
      </c>
      <c r="N43" s="63">
        <v>46</v>
      </c>
      <c r="O43" s="63">
        <f t="shared" si="0"/>
        <v>50.5</v>
      </c>
      <c r="P43" s="97">
        <v>17</v>
      </c>
      <c r="Q43" s="59">
        <v>0</v>
      </c>
      <c r="R43" s="59">
        <v>12</v>
      </c>
      <c r="S43" s="59">
        <v>0</v>
      </c>
      <c r="T43" s="59">
        <v>0</v>
      </c>
      <c r="U43" s="55">
        <v>7</v>
      </c>
      <c r="V43" s="59">
        <v>0</v>
      </c>
      <c r="W43" s="59">
        <v>0</v>
      </c>
      <c r="X43" s="59">
        <v>0</v>
      </c>
      <c r="Y43" s="59">
        <v>0</v>
      </c>
      <c r="Z43" s="98">
        <v>0</v>
      </c>
      <c r="AA43" s="80">
        <f t="shared" si="1"/>
        <v>36</v>
      </c>
      <c r="AB43" s="99">
        <v>3</v>
      </c>
    </row>
    <row r="44" spans="1:28" s="27" customFormat="1" x14ac:dyDescent="0.25">
      <c r="A44" s="96">
        <v>42859</v>
      </c>
      <c r="B44" s="93" t="s">
        <v>98</v>
      </c>
      <c r="C44" s="57" t="s">
        <v>50</v>
      </c>
      <c r="D44" s="56" t="s">
        <v>76</v>
      </c>
      <c r="E44" s="56" t="s">
        <v>78</v>
      </c>
      <c r="F44" s="56" t="s">
        <v>82</v>
      </c>
      <c r="G44" s="27">
        <v>5</v>
      </c>
      <c r="H44" s="55" t="s">
        <v>71</v>
      </c>
      <c r="I44" s="44">
        <v>0.28125</v>
      </c>
      <c r="J44" s="51" t="s">
        <v>67</v>
      </c>
      <c r="K44" s="30" t="s">
        <v>7</v>
      </c>
      <c r="L44" s="30" t="s">
        <v>7</v>
      </c>
      <c r="M44" s="4">
        <v>26</v>
      </c>
      <c r="N44" s="4">
        <v>22</v>
      </c>
      <c r="O44" s="27">
        <f t="shared" si="0"/>
        <v>24</v>
      </c>
      <c r="P44" s="97">
        <v>2</v>
      </c>
      <c r="Q44" s="59">
        <v>0</v>
      </c>
      <c r="R44" s="59">
        <v>2</v>
      </c>
      <c r="S44" s="59">
        <v>0</v>
      </c>
      <c r="T44" s="59">
        <v>0</v>
      </c>
      <c r="U44" s="59">
        <v>1</v>
      </c>
      <c r="V44" s="59">
        <v>0</v>
      </c>
      <c r="W44" s="59">
        <v>0</v>
      </c>
      <c r="X44" s="59">
        <v>0</v>
      </c>
      <c r="Y44" s="59">
        <v>0</v>
      </c>
      <c r="Z44" s="98">
        <v>0</v>
      </c>
      <c r="AA44" s="80">
        <f t="shared" si="1"/>
        <v>5</v>
      </c>
      <c r="AB44" s="99">
        <v>3</v>
      </c>
    </row>
    <row r="45" spans="1:28" s="27" customFormat="1" x14ac:dyDescent="0.25">
      <c r="A45" s="100">
        <v>42859</v>
      </c>
      <c r="B45" s="94" t="s">
        <v>99</v>
      </c>
      <c r="C45" s="57" t="s">
        <v>50</v>
      </c>
      <c r="D45" s="56" t="s">
        <v>76</v>
      </c>
      <c r="E45" s="56" t="s">
        <v>78</v>
      </c>
      <c r="F45" s="56" t="s">
        <v>82</v>
      </c>
      <c r="G45" s="63">
        <v>22</v>
      </c>
      <c r="H45" s="62" t="s">
        <v>71</v>
      </c>
      <c r="I45" s="45">
        <v>0.28125</v>
      </c>
      <c r="J45" s="52" t="s">
        <v>67</v>
      </c>
      <c r="K45" s="67" t="s">
        <v>7</v>
      </c>
      <c r="L45" s="67" t="s">
        <v>7</v>
      </c>
      <c r="M45" s="63">
        <v>31</v>
      </c>
      <c r="N45" s="63">
        <v>24</v>
      </c>
      <c r="O45" s="63">
        <f t="shared" si="0"/>
        <v>27.5</v>
      </c>
      <c r="P45" s="97">
        <v>1</v>
      </c>
      <c r="Q45" s="59">
        <v>0</v>
      </c>
      <c r="R45" s="59">
        <v>18</v>
      </c>
      <c r="S45" s="59">
        <v>0</v>
      </c>
      <c r="T45" s="59">
        <v>0</v>
      </c>
      <c r="U45" s="55">
        <v>3</v>
      </c>
      <c r="V45" s="59">
        <v>0</v>
      </c>
      <c r="W45" s="59">
        <v>0</v>
      </c>
      <c r="X45" s="59">
        <v>0</v>
      </c>
      <c r="Y45" s="59">
        <v>0</v>
      </c>
      <c r="Z45" s="98">
        <v>0</v>
      </c>
      <c r="AA45" s="80">
        <f t="shared" si="1"/>
        <v>22</v>
      </c>
      <c r="AB45" s="99">
        <v>3</v>
      </c>
    </row>
    <row r="46" spans="1:28" x14ac:dyDescent="0.25">
      <c r="A46" s="24">
        <v>42858</v>
      </c>
      <c r="B46" s="93" t="s">
        <v>96</v>
      </c>
      <c r="C46" s="57" t="s">
        <v>51</v>
      </c>
      <c r="D46" s="56" t="s">
        <v>76</v>
      </c>
      <c r="E46" s="56" t="s">
        <v>79</v>
      </c>
      <c r="F46" s="56" t="s">
        <v>82</v>
      </c>
      <c r="G46" s="27">
        <v>40</v>
      </c>
      <c r="H46" s="55" t="s">
        <v>71</v>
      </c>
      <c r="I46" s="44">
        <v>0.78125</v>
      </c>
      <c r="J46" s="51" t="s">
        <v>67</v>
      </c>
      <c r="K46" s="4">
        <v>35.299999999999997</v>
      </c>
      <c r="L46">
        <v>12.5</v>
      </c>
      <c r="M46">
        <v>58</v>
      </c>
      <c r="N46">
        <v>28</v>
      </c>
      <c r="O46">
        <f t="shared" si="0"/>
        <v>43</v>
      </c>
      <c r="P46" s="72">
        <v>0</v>
      </c>
      <c r="Q46" s="5">
        <v>0</v>
      </c>
      <c r="R46" s="5">
        <v>35</v>
      </c>
      <c r="S46" s="5">
        <v>0</v>
      </c>
      <c r="T46" s="30">
        <v>1</v>
      </c>
      <c r="U46" s="55">
        <v>3</v>
      </c>
      <c r="V46" s="5">
        <v>0</v>
      </c>
      <c r="W46" s="59">
        <v>1</v>
      </c>
      <c r="X46" s="5">
        <v>0</v>
      </c>
      <c r="Y46" s="5">
        <v>0</v>
      </c>
      <c r="Z46" s="79">
        <v>0</v>
      </c>
      <c r="AA46" s="80">
        <f t="shared" si="1"/>
        <v>40</v>
      </c>
      <c r="AB46" s="95">
        <v>4</v>
      </c>
    </row>
    <row r="47" spans="1:28" x14ac:dyDescent="0.25">
      <c r="A47" s="35">
        <v>42858</v>
      </c>
      <c r="B47" s="94" t="s">
        <v>97</v>
      </c>
      <c r="C47" s="57" t="s">
        <v>51</v>
      </c>
      <c r="D47" s="56" t="s">
        <v>76</v>
      </c>
      <c r="E47" s="56" t="s">
        <v>79</v>
      </c>
      <c r="F47" s="56" t="s">
        <v>82</v>
      </c>
      <c r="G47" s="63">
        <v>40</v>
      </c>
      <c r="H47" s="62" t="s">
        <v>71</v>
      </c>
      <c r="I47" s="41">
        <v>0.78125</v>
      </c>
      <c r="J47" s="53" t="s">
        <v>67</v>
      </c>
      <c r="K47" s="10">
        <v>35.299999999999997</v>
      </c>
      <c r="L47" s="10">
        <v>12.5</v>
      </c>
      <c r="M47" s="10">
        <v>53</v>
      </c>
      <c r="N47" s="10">
        <v>35</v>
      </c>
      <c r="O47" s="10">
        <f t="shared" si="0"/>
        <v>44</v>
      </c>
      <c r="P47" s="72">
        <v>7</v>
      </c>
      <c r="Q47" s="5">
        <v>0</v>
      </c>
      <c r="R47" s="5">
        <v>29</v>
      </c>
      <c r="S47" s="5">
        <v>0</v>
      </c>
      <c r="T47" s="5">
        <v>1</v>
      </c>
      <c r="U47" s="5">
        <v>3</v>
      </c>
      <c r="V47" s="5">
        <v>0</v>
      </c>
      <c r="W47" s="5">
        <v>0</v>
      </c>
      <c r="X47" s="5">
        <v>0</v>
      </c>
      <c r="Y47" s="5">
        <v>0</v>
      </c>
      <c r="Z47" s="79">
        <v>0</v>
      </c>
      <c r="AA47" s="80">
        <f t="shared" si="1"/>
        <v>40</v>
      </c>
      <c r="AB47" s="95">
        <v>4</v>
      </c>
    </row>
    <row r="48" spans="1:28" x14ac:dyDescent="0.25">
      <c r="A48" s="24">
        <v>42859</v>
      </c>
      <c r="B48" s="93" t="s">
        <v>98</v>
      </c>
      <c r="C48" s="57" t="s">
        <v>51</v>
      </c>
      <c r="D48" s="56" t="s">
        <v>76</v>
      </c>
      <c r="E48" s="56" t="s">
        <v>79</v>
      </c>
      <c r="F48" s="56" t="s">
        <v>82</v>
      </c>
      <c r="G48" s="68">
        <v>24</v>
      </c>
      <c r="H48" s="55" t="s">
        <v>71</v>
      </c>
      <c r="I48" s="44">
        <v>0.28125</v>
      </c>
      <c r="J48" s="51" t="s">
        <v>67</v>
      </c>
      <c r="K48" s="6" t="s">
        <v>7</v>
      </c>
      <c r="L48" s="6" t="s">
        <v>7</v>
      </c>
      <c r="M48">
        <v>40</v>
      </c>
      <c r="N48">
        <v>6</v>
      </c>
      <c r="O48">
        <f t="shared" si="0"/>
        <v>23</v>
      </c>
      <c r="P48" s="72">
        <v>4</v>
      </c>
      <c r="Q48" s="5">
        <v>6</v>
      </c>
      <c r="R48" s="5">
        <v>5</v>
      </c>
      <c r="S48" s="5">
        <v>0</v>
      </c>
      <c r="T48" s="5">
        <v>2</v>
      </c>
      <c r="U48" s="5">
        <v>7</v>
      </c>
      <c r="V48" s="5">
        <v>0</v>
      </c>
      <c r="W48" s="5">
        <v>0</v>
      </c>
      <c r="X48" s="5">
        <v>0</v>
      </c>
      <c r="Y48" s="5">
        <v>0</v>
      </c>
      <c r="Z48" s="79">
        <v>0</v>
      </c>
      <c r="AA48" s="80">
        <f t="shared" si="1"/>
        <v>24</v>
      </c>
      <c r="AB48" s="95">
        <v>5</v>
      </c>
    </row>
    <row r="49" spans="1:28" ht="15.75" thickBot="1" x14ac:dyDescent="0.3">
      <c r="A49" s="36">
        <v>42859</v>
      </c>
      <c r="B49" s="105" t="s">
        <v>99</v>
      </c>
      <c r="C49" s="58" t="s">
        <v>51</v>
      </c>
      <c r="D49" s="58" t="s">
        <v>76</v>
      </c>
      <c r="E49" s="58" t="s">
        <v>79</v>
      </c>
      <c r="F49" s="58" t="s">
        <v>82</v>
      </c>
      <c r="G49" s="69">
        <v>47</v>
      </c>
      <c r="H49" s="61" t="s">
        <v>71</v>
      </c>
      <c r="I49" s="48">
        <v>0.28125</v>
      </c>
      <c r="J49" s="54" t="s">
        <v>67</v>
      </c>
      <c r="K49" s="39" t="s">
        <v>7</v>
      </c>
      <c r="L49" s="39" t="s">
        <v>7</v>
      </c>
      <c r="M49" s="38">
        <v>38</v>
      </c>
      <c r="N49" s="38">
        <v>15</v>
      </c>
      <c r="O49" s="38">
        <f t="shared" si="0"/>
        <v>26.5</v>
      </c>
      <c r="P49" s="106">
        <v>6</v>
      </c>
      <c r="Q49" s="107">
        <v>0</v>
      </c>
      <c r="R49" s="107">
        <v>31</v>
      </c>
      <c r="S49" s="107">
        <v>0</v>
      </c>
      <c r="T49" s="107">
        <v>2</v>
      </c>
      <c r="U49" s="107">
        <v>8</v>
      </c>
      <c r="V49" s="107">
        <v>0</v>
      </c>
      <c r="W49" s="107">
        <v>0</v>
      </c>
      <c r="X49" s="107">
        <v>0</v>
      </c>
      <c r="Y49" s="107">
        <v>0</v>
      </c>
      <c r="Z49" s="108">
        <v>0</v>
      </c>
      <c r="AA49" s="91">
        <f t="shared" si="1"/>
        <v>47</v>
      </c>
      <c r="AB49" s="109">
        <v>4</v>
      </c>
    </row>
    <row r="50" spans="1:28" ht="15.75" thickTop="1" x14ac:dyDescent="0.25">
      <c r="C50" s="56"/>
      <c r="D50" s="56"/>
      <c r="E50" s="56"/>
      <c r="F50" s="56" t="s">
        <v>32</v>
      </c>
      <c r="G50" s="32">
        <f>SUM(G2:G49)</f>
        <v>851</v>
      </c>
      <c r="H50" s="32"/>
      <c r="I50" s="32"/>
      <c r="J50" s="32"/>
      <c r="P50" s="32">
        <f>SUM(P2:P49)</f>
        <v>259</v>
      </c>
      <c r="Q50" s="32">
        <f t="shared" ref="Q50:AA50" si="2">SUM(Q2:Q49)</f>
        <v>12</v>
      </c>
      <c r="R50" s="32">
        <f t="shared" si="2"/>
        <v>358</v>
      </c>
      <c r="S50" s="32">
        <f t="shared" si="2"/>
        <v>18</v>
      </c>
      <c r="T50" s="32">
        <f t="shared" si="2"/>
        <v>28</v>
      </c>
      <c r="U50" s="32">
        <f t="shared" si="2"/>
        <v>160</v>
      </c>
      <c r="V50" s="32">
        <f t="shared" si="2"/>
        <v>1</v>
      </c>
      <c r="W50" s="32">
        <f t="shared" si="2"/>
        <v>6</v>
      </c>
      <c r="X50" s="32">
        <f t="shared" si="2"/>
        <v>1</v>
      </c>
      <c r="Y50" s="32">
        <f t="shared" si="2"/>
        <v>1</v>
      </c>
      <c r="Z50" s="32">
        <f t="shared" si="2"/>
        <v>7</v>
      </c>
      <c r="AA50">
        <f t="shared" si="2"/>
        <v>851</v>
      </c>
      <c r="AB50" s="110">
        <f>AVERAGE(AB2:AB49)</f>
        <v>2.5957446808510638</v>
      </c>
    </row>
    <row r="51" spans="1:28" x14ac:dyDescent="0.25">
      <c r="A51" s="27"/>
      <c r="B51" s="27"/>
      <c r="C51" s="111"/>
      <c r="D51" s="56"/>
      <c r="E51" s="56"/>
      <c r="F51" s="56" t="s">
        <v>62</v>
      </c>
      <c r="G51" s="32">
        <f>(G50/47)</f>
        <v>18.106382978723403</v>
      </c>
      <c r="H51" s="32"/>
      <c r="I51" s="32"/>
      <c r="J51" s="32"/>
      <c r="S51" s="27"/>
      <c r="T51" s="27"/>
      <c r="U51" s="27"/>
    </row>
    <row r="52" spans="1:28" x14ac:dyDescent="0.25">
      <c r="A52" s="27"/>
      <c r="B52" s="27"/>
      <c r="C52" s="56"/>
      <c r="D52" s="56"/>
      <c r="E52" s="56"/>
      <c r="F52" s="56" t="s">
        <v>33</v>
      </c>
      <c r="G52" s="32">
        <f>G51/25</f>
        <v>0.72425531914893615</v>
      </c>
      <c r="H52" s="32"/>
      <c r="I52" s="32"/>
      <c r="J52" s="32"/>
      <c r="S52" s="27"/>
      <c r="T52" s="27"/>
      <c r="U52" s="27"/>
    </row>
    <row r="53" spans="1:28" x14ac:dyDescent="0.25">
      <c r="H53" s="32"/>
    </row>
  </sheetData>
  <pageMargins left="0.7" right="0.7" top="0.75" bottom="0.75" header="0.3" footer="0.3"/>
  <pageSetup paperSize="9" scale="5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FISH</vt:lpstr>
      <vt:lpstr>Net Summary</vt:lpstr>
      <vt:lpstr>Tables</vt:lpstr>
      <vt:lpstr>'ALL FISH'!Print_Area</vt:lpstr>
    </vt:vector>
  </TitlesOfParts>
  <Company>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Vishnu Prahalad</dc:creator>
  <cp:lastModifiedBy>Vishnu Prahalad</cp:lastModifiedBy>
  <cp:lastPrinted>2017-05-09T01:57:54Z</cp:lastPrinted>
  <dcterms:created xsi:type="dcterms:W3CDTF">2017-04-24T03:08:09Z</dcterms:created>
  <dcterms:modified xsi:type="dcterms:W3CDTF">2019-02-22T00:05:40Z</dcterms:modified>
</cp:coreProperties>
</file>