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<sst xmlns="http://schemas.openxmlformats.org/spreadsheetml/2006/main" count="478" uniqueCount="168">
  <si>
    <t>T1</t>
  </si>
  <si>
    <t>T2</t>
  </si>
  <si>
    <t>T3</t>
  </si>
  <si>
    <t>T4</t>
  </si>
  <si>
    <t>T5</t>
  </si>
  <si>
    <t>T6</t>
  </si>
  <si>
    <t>T7</t>
  </si>
  <si>
    <t>T8</t>
  </si>
  <si>
    <t>T9</t>
  </si>
  <si>
    <t>15 female Centropages</t>
  </si>
  <si>
    <t>15 male Centropages</t>
  </si>
  <si>
    <t>10 male Calanus</t>
  </si>
  <si>
    <t>6 female Calanus</t>
  </si>
  <si>
    <t>10 CV female Calanus</t>
  </si>
  <si>
    <t>30 Podon</t>
  </si>
  <si>
    <t>30 Acartia tranteri</t>
  </si>
  <si>
    <t>average</t>
  </si>
  <si>
    <t xml:space="preserve">Grazing Experiment 3 </t>
  </si>
  <si>
    <t># squares</t>
  </si>
  <si>
    <t># cells</t>
  </si>
  <si>
    <t># cells per square</t>
  </si>
  <si>
    <t># cells per ml</t>
  </si>
  <si>
    <t># cells per litre</t>
  </si>
  <si>
    <t>Initial #1</t>
  </si>
  <si>
    <t>Initial #2</t>
  </si>
  <si>
    <t>Initial #3</t>
  </si>
  <si>
    <t>Initial Average</t>
  </si>
  <si>
    <t>Control #1 100ml</t>
  </si>
  <si>
    <t>Control #2 100ml</t>
  </si>
  <si>
    <t>Control #3 100ml</t>
  </si>
  <si>
    <t>average 100ml control</t>
  </si>
  <si>
    <t>Treatment #1 1000ml</t>
  </si>
  <si>
    <t>Treatment #2 1000ml</t>
  </si>
  <si>
    <t>Treatment #3 1000ml</t>
  </si>
  <si>
    <t>average 1000ml</t>
  </si>
  <si>
    <t>Treatment #4 100ml</t>
  </si>
  <si>
    <t>Treatment #5 100ml</t>
  </si>
  <si>
    <t>Treatment #6 100ml</t>
  </si>
  <si>
    <t>average 100ml</t>
  </si>
  <si>
    <t>Treatment #7 10ml</t>
  </si>
  <si>
    <t>Treatment #8 10ml</t>
  </si>
  <si>
    <t>Treatment #9 10ml</t>
  </si>
  <si>
    <t>average 10ml</t>
  </si>
  <si>
    <t xml:space="preserve">Grazing Experiment 2 </t>
  </si>
  <si>
    <t>Initial #4</t>
  </si>
  <si>
    <t>Grazing Experiment 1</t>
  </si>
  <si>
    <t>20 female Paracalanus</t>
  </si>
  <si>
    <t>volume of bottle</t>
  </si>
  <si>
    <t>duration (time)</t>
  </si>
  <si>
    <t>grazers</t>
  </si>
  <si>
    <t>n</t>
  </si>
  <si>
    <t>V (ml)</t>
  </si>
  <si>
    <t>t (hrs)</t>
  </si>
  <si>
    <t>ln(Cc/Cg)</t>
  </si>
  <si>
    <t>Clearance rate</t>
  </si>
  <si>
    <t>F (ml/ind/hr)</t>
  </si>
  <si>
    <t>ml/ind/day</t>
  </si>
  <si>
    <t xml:space="preserve">Treatment #1 </t>
  </si>
  <si>
    <t xml:space="preserve">Treatment #2 </t>
  </si>
  <si>
    <t>Treatment #3</t>
  </si>
  <si>
    <t>Treatment #4</t>
  </si>
  <si>
    <t>Treatment #5</t>
  </si>
  <si>
    <t>Treatment #6</t>
  </si>
  <si>
    <t>Treatment #7</t>
  </si>
  <si>
    <t>Treatment #8</t>
  </si>
  <si>
    <t>Treatment #9</t>
  </si>
  <si>
    <t>Species</t>
  </si>
  <si>
    <t>Grazing Experiment 4</t>
  </si>
  <si>
    <t>Control #1 400ml</t>
  </si>
  <si>
    <t>Control #2 400ml</t>
  </si>
  <si>
    <t>Control #3 400ml</t>
  </si>
  <si>
    <t>Control #4 40ml</t>
  </si>
  <si>
    <t>Control #5 40ml</t>
  </si>
  <si>
    <t>Control #6 40ml</t>
  </si>
  <si>
    <t>Control #7 4ml</t>
  </si>
  <si>
    <t>Control #8 4ml</t>
  </si>
  <si>
    <t>Control #9 4ml</t>
  </si>
  <si>
    <t>average control</t>
  </si>
  <si>
    <t>Treatment #1 400ml</t>
  </si>
  <si>
    <t>Treatment #2 400ml</t>
  </si>
  <si>
    <t>Treatment #3 400ml</t>
  </si>
  <si>
    <t>average 400ml</t>
  </si>
  <si>
    <t>Treatment #4 40ml</t>
  </si>
  <si>
    <t>Treatment #5 40ml</t>
  </si>
  <si>
    <t>Treatment #6 40ml</t>
  </si>
  <si>
    <t>average 40ml</t>
  </si>
  <si>
    <t>Treatment #7 4ml</t>
  </si>
  <si>
    <t>Treatment #8 4ml</t>
  </si>
  <si>
    <t>Treatment #9 4ml</t>
  </si>
  <si>
    <t>average 4ml</t>
  </si>
  <si>
    <t>20 female Acartia tranteri</t>
  </si>
  <si>
    <t>Grazing Experiment 1 (non-toxic)</t>
  </si>
  <si>
    <t>Grazing Experiment 2 (non-toxic)</t>
  </si>
  <si>
    <t>Grazing Experiment 3 (non-toxic)</t>
  </si>
  <si>
    <t>Grazing Experiment 4 (toxic)</t>
  </si>
  <si>
    <t>Grazing Experiment 5 (non-toxic)</t>
  </si>
  <si>
    <t>Grazing Experiment 5</t>
  </si>
  <si>
    <t>Control #1 500ml</t>
  </si>
  <si>
    <t>Control #2 500ml</t>
  </si>
  <si>
    <t>Control #3 500ml</t>
  </si>
  <si>
    <t>average 500ml control</t>
  </si>
  <si>
    <t>Control #4 50ml</t>
  </si>
  <si>
    <t>Control #5 50ml</t>
  </si>
  <si>
    <t>Control #6 50ml</t>
  </si>
  <si>
    <t>average 50ml control</t>
  </si>
  <si>
    <t>Control #7 5ml</t>
  </si>
  <si>
    <t>Control #8 5ml</t>
  </si>
  <si>
    <t>Control #9 5ml</t>
  </si>
  <si>
    <t>average 5ml control</t>
  </si>
  <si>
    <t>Centropages</t>
  </si>
  <si>
    <t>Treatment #1 500ml</t>
  </si>
  <si>
    <t>Treatment #2 500ml</t>
  </si>
  <si>
    <t>Treatment #3 500ml</t>
  </si>
  <si>
    <t>average 500ml</t>
  </si>
  <si>
    <t>Treatment #4 50ml</t>
  </si>
  <si>
    <t>Treatment #5 50ml</t>
  </si>
  <si>
    <t>Treatment #6 50ml</t>
  </si>
  <si>
    <t>average 50ml</t>
  </si>
  <si>
    <t>Treatment #7 5ml</t>
  </si>
  <si>
    <t>Treatment #8 5ml</t>
  </si>
  <si>
    <t>Treatment #9 5ml</t>
  </si>
  <si>
    <t>average 5ml</t>
  </si>
  <si>
    <t>Acartia</t>
  </si>
  <si>
    <t>Treatment #10 500ml</t>
  </si>
  <si>
    <t>Treatment #11 500ml</t>
  </si>
  <si>
    <t>Treatment #12 500ml</t>
  </si>
  <si>
    <t>Treatment #13 50ml</t>
  </si>
  <si>
    <t>Treatment #14 50ml</t>
  </si>
  <si>
    <t>Treatment #15 50ml</t>
  </si>
  <si>
    <t>Treatment #16 5ml</t>
  </si>
  <si>
    <t>Treatment #17 5ml</t>
  </si>
  <si>
    <t>Treatment #18 5ml</t>
  </si>
  <si>
    <t>sample disrupted - 1ml added from T19</t>
  </si>
  <si>
    <t>Paracalanus</t>
  </si>
  <si>
    <t>Treatment #19 500ml</t>
  </si>
  <si>
    <t>Treatment #20 500ml</t>
  </si>
  <si>
    <t>Treatment #21 500ml</t>
  </si>
  <si>
    <t>Treatment #22 50ml</t>
  </si>
  <si>
    <t>Treatment #23 50ml</t>
  </si>
  <si>
    <t>Treatment #24 50ml</t>
  </si>
  <si>
    <t>Treatment #25 5ml</t>
  </si>
  <si>
    <t>Treatment #26 5ml</t>
  </si>
  <si>
    <t>Treatment #27 5ml</t>
  </si>
  <si>
    <t>20 female Acartia</t>
  </si>
  <si>
    <t>Grazing Experiment 6 (non-toxic)</t>
  </si>
  <si>
    <t>spilt?</t>
  </si>
  <si>
    <t>Grazing Experiment 6</t>
  </si>
  <si>
    <t>Grazing Experiment 7 (toxic)</t>
  </si>
  <si>
    <t>Treatment #1 700ml</t>
  </si>
  <si>
    <t>Treatment #2 700ml</t>
  </si>
  <si>
    <t>Treatment #3 700ml</t>
  </si>
  <si>
    <t>average 700ml</t>
  </si>
  <si>
    <t>Treatment #4 70ml</t>
  </si>
  <si>
    <t>Treatment #4 recount</t>
  </si>
  <si>
    <t>Treatment #5 70ml</t>
  </si>
  <si>
    <t>Treatment #6 70ml</t>
  </si>
  <si>
    <t>average 70ml</t>
  </si>
  <si>
    <t>Treatment #7 7ml</t>
  </si>
  <si>
    <t>Treatment #8 7ml</t>
  </si>
  <si>
    <t>Treatment #9 7ml</t>
  </si>
  <si>
    <t>Control #1 70ml</t>
  </si>
  <si>
    <t>Control #2 70ml</t>
  </si>
  <si>
    <t>Control #3 70ml</t>
  </si>
  <si>
    <t>average 70ml control</t>
  </si>
  <si>
    <t>average 7ml</t>
  </si>
  <si>
    <t>Grazing Experiment 7</t>
  </si>
  <si>
    <t xml:space="preserve"> </t>
  </si>
  <si>
    <t>Treatment #4 70 ml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</si>
</sst>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4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A242" sqref="A242:A255"/>
    </sheetView>
  </sheetViews>
  <sheetFormatPr defaultColWidth="9.140625" defaultRowHeight="12.75"/>
  <cols>
    <col min="1" max="1" width="17.140625" style="23" customWidth="1"/>
    <col min="2" max="2" width="23.421875" style="0" customWidth="1"/>
    <col min="3" max="3" width="11.57421875" style="0" customWidth="1"/>
    <col min="4" max="4" width="12.28125" style="0" customWidth="1"/>
    <col min="5" max="5" width="9.140625" style="14" customWidth="1"/>
    <col min="6" max="6" width="15.421875" style="14" customWidth="1"/>
    <col min="7" max="7" width="17.421875" style="0" customWidth="1"/>
    <col min="8" max="8" width="16.140625" style="0" customWidth="1"/>
    <col min="9" max="9" width="14.28125" style="0" customWidth="1"/>
    <col min="11" max="11" width="10.7109375" style="0" customWidth="1"/>
    <col min="12" max="12" width="14.57421875" style="0" customWidth="1"/>
    <col min="13" max="13" width="11.00390625" style="0" customWidth="1"/>
  </cols>
  <sheetData>
    <row r="1" spans="1:2" ht="12.75">
      <c r="A1" s="20" t="s">
        <v>45</v>
      </c>
      <c r="B1" s="1"/>
    </row>
    <row r="2" spans="1:2" ht="12.75">
      <c r="A2" s="4">
        <v>39031</v>
      </c>
      <c r="B2" s="4"/>
    </row>
    <row r="3" spans="1:12" s="13" customFormat="1" ht="12.75">
      <c r="A3" s="4"/>
      <c r="B3" s="4"/>
      <c r="C3" s="11" t="s">
        <v>18</v>
      </c>
      <c r="D3" s="11" t="s">
        <v>19</v>
      </c>
      <c r="E3" s="12" t="s">
        <v>20</v>
      </c>
      <c r="F3" s="12" t="s">
        <v>21</v>
      </c>
      <c r="G3" s="12" t="s">
        <v>22</v>
      </c>
      <c r="H3" s="15" t="s">
        <v>47</v>
      </c>
      <c r="I3" s="13" t="s">
        <v>48</v>
      </c>
      <c r="J3" s="13" t="s">
        <v>49</v>
      </c>
      <c r="K3" s="13" t="s">
        <v>53</v>
      </c>
      <c r="L3" s="13" t="s">
        <v>54</v>
      </c>
    </row>
    <row r="4" spans="1:13" s="18" customFormat="1" ht="12.75">
      <c r="A4" s="4"/>
      <c r="B4" s="17"/>
      <c r="E4" s="19"/>
      <c r="F4" s="19"/>
      <c r="H4" s="18" t="s">
        <v>51</v>
      </c>
      <c r="I4" s="18" t="s">
        <v>52</v>
      </c>
      <c r="J4" s="18" t="s">
        <v>50</v>
      </c>
      <c r="L4" s="18" t="s">
        <v>55</v>
      </c>
      <c r="M4" s="18" t="s">
        <v>56</v>
      </c>
    </row>
    <row r="5" spans="1:9" ht="12.75">
      <c r="A5" s="21" t="s">
        <v>23</v>
      </c>
      <c r="B5" s="5"/>
      <c r="C5">
        <v>1000</v>
      </c>
      <c r="D5">
        <v>166</v>
      </c>
      <c r="E5" s="14">
        <f>D5/C5</f>
        <v>0.166</v>
      </c>
      <c r="F5" s="14">
        <f>E5*1000</f>
        <v>166</v>
      </c>
      <c r="G5">
        <f>F5*1000</f>
        <v>166000</v>
      </c>
      <c r="H5">
        <v>1000</v>
      </c>
      <c r="I5">
        <v>24</v>
      </c>
    </row>
    <row r="6" spans="1:9" ht="12.75">
      <c r="A6" s="21" t="s">
        <v>24</v>
      </c>
      <c r="B6" s="5"/>
      <c r="C6">
        <v>1000</v>
      </c>
      <c r="D6">
        <v>181</v>
      </c>
      <c r="E6" s="14">
        <f aca="true" t="shared" si="0" ref="E6:E22">D6/C6</f>
        <v>0.181</v>
      </c>
      <c r="F6" s="14">
        <f aca="true" t="shared" si="1" ref="F6:G22">E6*1000</f>
        <v>181</v>
      </c>
      <c r="G6">
        <f t="shared" si="1"/>
        <v>181000</v>
      </c>
      <c r="H6">
        <v>1000</v>
      </c>
      <c r="I6">
        <v>24</v>
      </c>
    </row>
    <row r="7" spans="1:9" ht="12.75">
      <c r="A7" s="21" t="s">
        <v>25</v>
      </c>
      <c r="B7" s="5"/>
      <c r="C7">
        <v>1000</v>
      </c>
      <c r="D7">
        <v>134</v>
      </c>
      <c r="E7" s="14">
        <f t="shared" si="0"/>
        <v>0.134</v>
      </c>
      <c r="F7" s="14">
        <f t="shared" si="1"/>
        <v>134</v>
      </c>
      <c r="G7">
        <f t="shared" si="1"/>
        <v>134000</v>
      </c>
      <c r="H7">
        <v>1000</v>
      </c>
      <c r="I7">
        <v>24</v>
      </c>
    </row>
    <row r="9" spans="1:9" ht="12.75">
      <c r="A9" s="21" t="s">
        <v>27</v>
      </c>
      <c r="B9" s="5"/>
      <c r="C9">
        <v>3000</v>
      </c>
      <c r="D9">
        <v>179</v>
      </c>
      <c r="E9" s="14">
        <f t="shared" si="0"/>
        <v>0.059666666666666666</v>
      </c>
      <c r="F9" s="14">
        <f t="shared" si="1"/>
        <v>59.666666666666664</v>
      </c>
      <c r="G9">
        <f t="shared" si="1"/>
        <v>59666.666666666664</v>
      </c>
      <c r="H9">
        <v>1000</v>
      </c>
      <c r="I9">
        <v>24</v>
      </c>
    </row>
    <row r="10" spans="1:9" ht="12.75">
      <c r="A10" s="21" t="s">
        <v>28</v>
      </c>
      <c r="B10" s="5"/>
      <c r="C10">
        <v>3000</v>
      </c>
      <c r="D10">
        <v>209</v>
      </c>
      <c r="E10" s="14">
        <f t="shared" si="0"/>
        <v>0.06966666666666667</v>
      </c>
      <c r="F10" s="14">
        <f t="shared" si="1"/>
        <v>69.66666666666667</v>
      </c>
      <c r="G10">
        <f t="shared" si="1"/>
        <v>69666.66666666667</v>
      </c>
      <c r="H10">
        <v>1000</v>
      </c>
      <c r="I10">
        <v>24</v>
      </c>
    </row>
    <row r="11" spans="1:9" ht="12.75">
      <c r="A11" s="21" t="s">
        <v>29</v>
      </c>
      <c r="B11" s="5"/>
      <c r="C11">
        <v>3000</v>
      </c>
      <c r="D11">
        <v>225</v>
      </c>
      <c r="E11" s="14">
        <f t="shared" si="0"/>
        <v>0.075</v>
      </c>
      <c r="F11" s="14">
        <f t="shared" si="1"/>
        <v>75</v>
      </c>
      <c r="G11">
        <f t="shared" si="1"/>
        <v>75000</v>
      </c>
      <c r="H11">
        <v>1000</v>
      </c>
      <c r="I11">
        <v>24</v>
      </c>
    </row>
    <row r="12" spans="1:7" ht="12.75">
      <c r="A12" s="22" t="s">
        <v>16</v>
      </c>
      <c r="G12">
        <f>AVERAGE(G9:G11)</f>
        <v>68111.11111111111</v>
      </c>
    </row>
    <row r="14" spans="1:13" ht="12.75">
      <c r="A14" s="23" t="s">
        <v>0</v>
      </c>
      <c r="B14" t="s">
        <v>9</v>
      </c>
      <c r="C14">
        <v>4000</v>
      </c>
      <c r="D14">
        <v>138</v>
      </c>
      <c r="E14" s="14">
        <f t="shared" si="0"/>
        <v>0.0345</v>
      </c>
      <c r="F14" s="14">
        <f t="shared" si="1"/>
        <v>34.5</v>
      </c>
      <c r="G14">
        <f t="shared" si="1"/>
        <v>34500</v>
      </c>
      <c r="H14">
        <v>1000</v>
      </c>
      <c r="I14">
        <v>24</v>
      </c>
      <c r="J14">
        <v>15</v>
      </c>
      <c r="K14">
        <f>LN($G$12/G14)</f>
        <v>0.6801810345626779</v>
      </c>
      <c r="L14">
        <f>(K14*H14)/(J14*I14)</f>
        <v>1.889391762674105</v>
      </c>
      <c r="M14">
        <f>L14*24</f>
        <v>45.34540230417852</v>
      </c>
    </row>
    <row r="15" spans="1:13" ht="12.75">
      <c r="A15" s="23" t="s">
        <v>1</v>
      </c>
      <c r="B15" t="s">
        <v>9</v>
      </c>
      <c r="C15">
        <v>4000</v>
      </c>
      <c r="D15">
        <v>105</v>
      </c>
      <c r="E15" s="14">
        <f t="shared" si="0"/>
        <v>0.02625</v>
      </c>
      <c r="F15" s="14">
        <f t="shared" si="1"/>
        <v>26.25</v>
      </c>
      <c r="G15">
        <f t="shared" si="1"/>
        <v>26250</v>
      </c>
      <c r="H15">
        <v>1000</v>
      </c>
      <c r="I15">
        <v>24</v>
      </c>
      <c r="J15">
        <v>15</v>
      </c>
      <c r="K15">
        <f aca="true" t="shared" si="2" ref="K15:K22">LN($G$12/G15)</f>
        <v>0.9534743695623592</v>
      </c>
      <c r="L15">
        <f aca="true" t="shared" si="3" ref="L15:L22">(K15*H15)/(J15*I15)</f>
        <v>2.648539915450998</v>
      </c>
      <c r="M15">
        <f aca="true" t="shared" si="4" ref="M15:M22">L15*24</f>
        <v>63.564957970823954</v>
      </c>
    </row>
    <row r="16" spans="1:13" ht="12.75">
      <c r="A16" s="23" t="s">
        <v>2</v>
      </c>
      <c r="B16" t="s">
        <v>10</v>
      </c>
      <c r="C16">
        <v>4000</v>
      </c>
      <c r="D16">
        <v>251</v>
      </c>
      <c r="E16" s="14">
        <f t="shared" si="0"/>
        <v>0.06275</v>
      </c>
      <c r="F16" s="14">
        <f t="shared" si="1"/>
        <v>62.75</v>
      </c>
      <c r="G16">
        <f t="shared" si="1"/>
        <v>62750</v>
      </c>
      <c r="H16">
        <v>1000</v>
      </c>
      <c r="I16">
        <v>24</v>
      </c>
      <c r="J16">
        <v>15</v>
      </c>
      <c r="K16">
        <f t="shared" si="2"/>
        <v>0.08198178058809875</v>
      </c>
      <c r="L16">
        <f t="shared" si="3"/>
        <v>0.22772716830027434</v>
      </c>
      <c r="M16">
        <f t="shared" si="4"/>
        <v>5.465452039206584</v>
      </c>
    </row>
    <row r="17" spans="1:13" ht="12.75">
      <c r="A17" s="23" t="s">
        <v>3</v>
      </c>
      <c r="B17" t="s">
        <v>11</v>
      </c>
      <c r="C17">
        <v>2000</v>
      </c>
      <c r="D17">
        <v>170</v>
      </c>
      <c r="E17" s="14">
        <f t="shared" si="0"/>
        <v>0.085</v>
      </c>
      <c r="F17" s="14">
        <f t="shared" si="1"/>
        <v>85</v>
      </c>
      <c r="G17">
        <f t="shared" si="1"/>
        <v>85000</v>
      </c>
      <c r="H17">
        <v>1000</v>
      </c>
      <c r="I17">
        <v>24</v>
      </c>
      <c r="J17">
        <v>10</v>
      </c>
      <c r="K17">
        <f t="shared" si="2"/>
        <v>-0.22151089789032452</v>
      </c>
      <c r="L17">
        <f t="shared" si="3"/>
        <v>-0.9229620745430188</v>
      </c>
      <c r="M17">
        <f t="shared" si="4"/>
        <v>-22.15108978903245</v>
      </c>
    </row>
    <row r="18" spans="1:13" ht="12.75">
      <c r="A18" s="23" t="s">
        <v>4</v>
      </c>
      <c r="B18" t="s">
        <v>12</v>
      </c>
      <c r="C18">
        <v>4000</v>
      </c>
      <c r="D18">
        <v>154</v>
      </c>
      <c r="E18" s="14">
        <f t="shared" si="0"/>
        <v>0.0385</v>
      </c>
      <c r="F18" s="14">
        <f t="shared" si="1"/>
        <v>38.5</v>
      </c>
      <c r="G18">
        <f t="shared" si="1"/>
        <v>38500</v>
      </c>
      <c r="H18">
        <v>1000</v>
      </c>
      <c r="I18">
        <v>24</v>
      </c>
      <c r="J18">
        <v>6</v>
      </c>
      <c r="K18">
        <f t="shared" si="2"/>
        <v>0.5704821173062534</v>
      </c>
      <c r="L18">
        <f t="shared" si="3"/>
        <v>3.961681370182315</v>
      </c>
      <c r="M18">
        <f t="shared" si="4"/>
        <v>95.08035288437556</v>
      </c>
    </row>
    <row r="19" spans="1:13" ht="12.75">
      <c r="A19" s="23" t="s">
        <v>5</v>
      </c>
      <c r="B19" t="s">
        <v>13</v>
      </c>
      <c r="C19">
        <v>3000</v>
      </c>
      <c r="D19">
        <v>214</v>
      </c>
      <c r="E19" s="14">
        <f t="shared" si="0"/>
        <v>0.07133333333333333</v>
      </c>
      <c r="F19" s="14">
        <f t="shared" si="1"/>
        <v>71.33333333333333</v>
      </c>
      <c r="G19">
        <f t="shared" si="1"/>
        <v>71333.33333333333</v>
      </c>
      <c r="H19">
        <v>1000</v>
      </c>
      <c r="I19">
        <v>24</v>
      </c>
      <c r="J19">
        <v>10</v>
      </c>
      <c r="K19">
        <f t="shared" si="2"/>
        <v>-0.046223367753749724</v>
      </c>
      <c r="L19">
        <f t="shared" si="3"/>
        <v>-0.19259736564062385</v>
      </c>
      <c r="M19">
        <f t="shared" si="4"/>
        <v>-4.622336775374972</v>
      </c>
    </row>
    <row r="20" spans="1:13" ht="12.75">
      <c r="A20" s="23" t="s">
        <v>6</v>
      </c>
      <c r="B20" t="s">
        <v>14</v>
      </c>
      <c r="C20">
        <v>4000</v>
      </c>
      <c r="D20">
        <v>194</v>
      </c>
      <c r="E20" s="14">
        <f t="shared" si="0"/>
        <v>0.0485</v>
      </c>
      <c r="F20" s="14">
        <f t="shared" si="1"/>
        <v>48.5</v>
      </c>
      <c r="G20">
        <f t="shared" si="1"/>
        <v>48500</v>
      </c>
      <c r="H20">
        <v>1000</v>
      </c>
      <c r="I20">
        <v>24</v>
      </c>
      <c r="J20">
        <v>30</v>
      </c>
      <c r="K20">
        <f t="shared" si="2"/>
        <v>0.33957656065655445</v>
      </c>
      <c r="L20">
        <f t="shared" si="3"/>
        <v>0.4716341120229923</v>
      </c>
      <c r="M20">
        <f t="shared" si="4"/>
        <v>11.319218688551816</v>
      </c>
    </row>
    <row r="21" spans="1:13" ht="12.75">
      <c r="A21" s="23" t="s">
        <v>7</v>
      </c>
      <c r="B21" t="s">
        <v>15</v>
      </c>
      <c r="C21">
        <v>4000</v>
      </c>
      <c r="D21">
        <v>251</v>
      </c>
      <c r="E21" s="14">
        <f t="shared" si="0"/>
        <v>0.06275</v>
      </c>
      <c r="F21" s="14">
        <f t="shared" si="1"/>
        <v>62.75</v>
      </c>
      <c r="G21">
        <f t="shared" si="1"/>
        <v>62750</v>
      </c>
      <c r="H21">
        <v>1000</v>
      </c>
      <c r="I21">
        <v>24</v>
      </c>
      <c r="J21">
        <v>30</v>
      </c>
      <c r="K21">
        <f t="shared" si="2"/>
        <v>0.08198178058809875</v>
      </c>
      <c r="L21">
        <f t="shared" si="3"/>
        <v>0.11386358415013717</v>
      </c>
      <c r="M21">
        <f t="shared" si="4"/>
        <v>2.732726019603292</v>
      </c>
    </row>
    <row r="22" spans="1:13" ht="12.75">
      <c r="A22" s="23" t="s">
        <v>8</v>
      </c>
      <c r="B22" t="s">
        <v>15</v>
      </c>
      <c r="C22">
        <v>3000</v>
      </c>
      <c r="D22">
        <v>318</v>
      </c>
      <c r="E22" s="14">
        <f t="shared" si="0"/>
        <v>0.106</v>
      </c>
      <c r="F22" s="14">
        <f t="shared" si="1"/>
        <v>106</v>
      </c>
      <c r="G22">
        <f t="shared" si="1"/>
        <v>106000</v>
      </c>
      <c r="H22">
        <v>1000</v>
      </c>
      <c r="I22">
        <v>24</v>
      </c>
      <c r="J22">
        <v>30</v>
      </c>
      <c r="K22">
        <f t="shared" si="2"/>
        <v>-0.4422987355120752</v>
      </c>
      <c r="L22">
        <f t="shared" si="3"/>
        <v>-0.6143037993223267</v>
      </c>
      <c r="M22">
        <f t="shared" si="4"/>
        <v>-14.743291183735842</v>
      </c>
    </row>
    <row r="24" spans="1:7" ht="12.75">
      <c r="A24" s="20" t="s">
        <v>43</v>
      </c>
      <c r="B24" s="1"/>
      <c r="C24" s="2"/>
      <c r="E24" s="3"/>
      <c r="F24" s="3"/>
      <c r="G24" s="3"/>
    </row>
    <row r="25" spans="1:7" ht="12.75">
      <c r="A25" s="4">
        <v>39052</v>
      </c>
      <c r="B25" s="4"/>
      <c r="C25" s="2"/>
      <c r="D25" s="2"/>
      <c r="E25" s="3"/>
      <c r="F25" s="3"/>
      <c r="G25" s="3"/>
    </row>
    <row r="26" spans="1:7" ht="12.75">
      <c r="A26" s="21"/>
      <c r="B26" s="5"/>
      <c r="C26" s="2"/>
      <c r="D26" s="2"/>
      <c r="E26" s="3"/>
      <c r="F26" s="3"/>
      <c r="G26" s="3"/>
    </row>
    <row r="27" spans="1:9" ht="12.75">
      <c r="A27" s="21" t="s">
        <v>23</v>
      </c>
      <c r="B27" s="5"/>
      <c r="C27" s="2">
        <v>1000</v>
      </c>
      <c r="D27" s="2">
        <v>925</v>
      </c>
      <c r="E27" s="3">
        <f>D27/C27</f>
        <v>0.925</v>
      </c>
      <c r="F27" s="3">
        <f aca="true" t="shared" si="5" ref="F27:G30">E27*1000</f>
        <v>925</v>
      </c>
      <c r="G27" s="3">
        <f t="shared" si="5"/>
        <v>925000</v>
      </c>
      <c r="H27">
        <v>1000</v>
      </c>
      <c r="I27">
        <v>24</v>
      </c>
    </row>
    <row r="28" spans="1:9" ht="12.75">
      <c r="A28" s="21" t="s">
        <v>24</v>
      </c>
      <c r="B28" s="5"/>
      <c r="C28" s="2">
        <v>318</v>
      </c>
      <c r="D28" s="2">
        <v>300</v>
      </c>
      <c r="E28" s="3">
        <f>D28/C28</f>
        <v>0.9433962264150944</v>
      </c>
      <c r="F28" s="3">
        <f t="shared" si="5"/>
        <v>943.3962264150944</v>
      </c>
      <c r="G28" s="3">
        <f t="shared" si="5"/>
        <v>943396.2264150943</v>
      </c>
      <c r="H28">
        <v>1000</v>
      </c>
      <c r="I28">
        <v>24</v>
      </c>
    </row>
    <row r="29" spans="1:9" ht="12.75">
      <c r="A29" s="21" t="s">
        <v>25</v>
      </c>
      <c r="B29" s="5"/>
      <c r="C29" s="2">
        <v>313</v>
      </c>
      <c r="D29" s="2">
        <v>302</v>
      </c>
      <c r="E29" s="3">
        <f>D29/C29</f>
        <v>0.9648562300319489</v>
      </c>
      <c r="F29" s="3">
        <f t="shared" si="5"/>
        <v>964.8562300319488</v>
      </c>
      <c r="G29" s="3">
        <f t="shared" si="5"/>
        <v>964856.2300319488</v>
      </c>
      <c r="H29">
        <v>1000</v>
      </c>
      <c r="I29">
        <v>24</v>
      </c>
    </row>
    <row r="30" spans="1:9" ht="12.75">
      <c r="A30" s="21" t="s">
        <v>44</v>
      </c>
      <c r="B30" s="5"/>
      <c r="C30" s="2">
        <v>257</v>
      </c>
      <c r="D30" s="2">
        <v>300</v>
      </c>
      <c r="E30" s="3">
        <f>D30/C30</f>
        <v>1.1673151750972763</v>
      </c>
      <c r="F30" s="3">
        <f t="shared" si="5"/>
        <v>1167.3151750972763</v>
      </c>
      <c r="G30" s="3">
        <f t="shared" si="5"/>
        <v>1167315.1750972762</v>
      </c>
      <c r="H30">
        <v>1000</v>
      </c>
      <c r="I30">
        <v>24</v>
      </c>
    </row>
    <row r="31" spans="1:9" ht="12.75">
      <c r="A31" s="24" t="s">
        <v>26</v>
      </c>
      <c r="B31" s="6"/>
      <c r="C31" s="7">
        <f>(C27+C28+C29+C30)/4</f>
        <v>472</v>
      </c>
      <c r="D31" s="7">
        <f>(D27+D28+D29+D30)/4</f>
        <v>456.75</v>
      </c>
      <c r="E31" s="8">
        <f>(E27+E28+E29+E30)/4</f>
        <v>1.0001419078860798</v>
      </c>
      <c r="F31" s="8">
        <f>(F27+F28+F29+F30)/4</f>
        <v>1000.1419078860799</v>
      </c>
      <c r="G31" s="8">
        <f>(G27+G28+G29+G30)/4</f>
        <v>1000141.90788608</v>
      </c>
      <c r="H31">
        <v>1000</v>
      </c>
      <c r="I31">
        <v>24</v>
      </c>
    </row>
    <row r="32" spans="1:7" ht="12.75">
      <c r="A32" s="21"/>
      <c r="B32" s="5"/>
      <c r="C32" s="2"/>
      <c r="D32" s="2"/>
      <c r="E32" s="3"/>
      <c r="F32" s="3"/>
      <c r="G32" s="3"/>
    </row>
    <row r="33" spans="1:9" ht="12.75">
      <c r="A33" s="21" t="s">
        <v>27</v>
      </c>
      <c r="B33" s="5"/>
      <c r="C33" s="2">
        <v>130</v>
      </c>
      <c r="D33" s="2">
        <v>300</v>
      </c>
      <c r="E33" s="3">
        <f>D33/C33</f>
        <v>2.3076923076923075</v>
      </c>
      <c r="F33" s="3">
        <f>E33*1000</f>
        <v>2307.6923076923076</v>
      </c>
      <c r="G33" s="3">
        <f>E33*1000000</f>
        <v>2307692.3076923075</v>
      </c>
      <c r="H33">
        <v>1000</v>
      </c>
      <c r="I33">
        <v>24</v>
      </c>
    </row>
    <row r="34" spans="1:9" ht="12.75">
      <c r="A34" s="21"/>
      <c r="B34" s="5"/>
      <c r="C34" s="2">
        <v>100</v>
      </c>
      <c r="D34" s="2">
        <v>335</v>
      </c>
      <c r="E34" s="3">
        <f>D34/C34</f>
        <v>3.35</v>
      </c>
      <c r="F34" s="3">
        <f>E34*1000</f>
        <v>3350</v>
      </c>
      <c r="G34" s="3">
        <f>E34*1000000</f>
        <v>3350000</v>
      </c>
      <c r="H34">
        <v>1000</v>
      </c>
      <c r="I34">
        <v>24</v>
      </c>
    </row>
    <row r="35" spans="1:9" ht="12.75">
      <c r="A35" s="21"/>
      <c r="B35" s="5"/>
      <c r="C35" s="2">
        <v>100</v>
      </c>
      <c r="D35" s="2">
        <v>503</v>
      </c>
      <c r="E35" s="3">
        <f>D35/C35</f>
        <v>5.03</v>
      </c>
      <c r="F35" s="3">
        <f>E35*1000</f>
        <v>5030</v>
      </c>
      <c r="G35" s="3">
        <f>E35*1000000</f>
        <v>5030000</v>
      </c>
      <c r="H35">
        <v>1000</v>
      </c>
      <c r="I35">
        <v>24</v>
      </c>
    </row>
    <row r="36" spans="1:9" ht="12.75">
      <c r="A36" s="24" t="s">
        <v>16</v>
      </c>
      <c r="B36" s="6"/>
      <c r="C36" s="7">
        <f>(C33+C34+C35)/3</f>
        <v>110</v>
      </c>
      <c r="D36" s="7">
        <f>(D33+D34+D35)/3</f>
        <v>379.3333333333333</v>
      </c>
      <c r="E36" s="8">
        <f>(E33+E34+E35)/3</f>
        <v>3.562564102564103</v>
      </c>
      <c r="F36" s="8">
        <f>(F33+F34+F35)/3</f>
        <v>3562.564102564103</v>
      </c>
      <c r="G36" s="8">
        <f>(G33+G34+G35)/3</f>
        <v>3562564.1025641025</v>
      </c>
      <c r="H36">
        <v>1000</v>
      </c>
      <c r="I36">
        <v>24</v>
      </c>
    </row>
    <row r="37" spans="1:7" ht="12.75">
      <c r="A37" s="24"/>
      <c r="B37" s="6"/>
      <c r="C37" s="7"/>
      <c r="D37" s="7"/>
      <c r="E37" s="8"/>
      <c r="F37" s="8"/>
      <c r="G37" s="8"/>
    </row>
    <row r="38" spans="1:9" ht="12.75">
      <c r="A38" s="21" t="s">
        <v>28</v>
      </c>
      <c r="B38" s="5"/>
      <c r="C38" s="2">
        <v>100</v>
      </c>
      <c r="D38" s="2">
        <v>452</v>
      </c>
      <c r="E38" s="3">
        <f>D38/C38</f>
        <v>4.52</v>
      </c>
      <c r="F38" s="3">
        <f>E38*1000</f>
        <v>4520</v>
      </c>
      <c r="G38" s="3">
        <f>E38*1000000</f>
        <v>4520000</v>
      </c>
      <c r="H38">
        <v>1000</v>
      </c>
      <c r="I38">
        <v>24</v>
      </c>
    </row>
    <row r="39" spans="1:9" ht="12.75">
      <c r="A39" s="21"/>
      <c r="B39" s="5"/>
      <c r="C39" s="2">
        <v>101</v>
      </c>
      <c r="D39" s="2">
        <v>481</v>
      </c>
      <c r="E39" s="3">
        <f>D39/C39</f>
        <v>4.762376237623762</v>
      </c>
      <c r="F39" s="3">
        <f>E39*1000</f>
        <v>4762.376237623762</v>
      </c>
      <c r="G39" s="3">
        <f>E39*1000000</f>
        <v>4762376.237623762</v>
      </c>
      <c r="H39">
        <v>1000</v>
      </c>
      <c r="I39">
        <v>24</v>
      </c>
    </row>
    <row r="40" spans="1:9" ht="12.75">
      <c r="A40" s="21"/>
      <c r="B40" s="5"/>
      <c r="C40" s="2">
        <v>100</v>
      </c>
      <c r="D40" s="2">
        <v>499</v>
      </c>
      <c r="E40" s="3">
        <f>D40/C40</f>
        <v>4.99</v>
      </c>
      <c r="F40" s="3">
        <f>E40*1000</f>
        <v>4990</v>
      </c>
      <c r="G40" s="3">
        <f>E40*1000000</f>
        <v>4990000</v>
      </c>
      <c r="H40">
        <v>1000</v>
      </c>
      <c r="I40">
        <v>24</v>
      </c>
    </row>
    <row r="41" spans="1:9" ht="12.75">
      <c r="A41" s="24" t="s">
        <v>16</v>
      </c>
      <c r="B41" s="6"/>
      <c r="C41" s="7">
        <f>(C38+C39+C40)/3</f>
        <v>100.33333333333333</v>
      </c>
      <c r="D41" s="7">
        <f>(D38+D39+D40)/3</f>
        <v>477.3333333333333</v>
      </c>
      <c r="E41" s="8">
        <f>(E38+E39+E40)/3</f>
        <v>4.757458745874588</v>
      </c>
      <c r="F41" s="8">
        <f>(F38+F39+F40)/3</f>
        <v>4757.458745874587</v>
      </c>
      <c r="G41" s="8">
        <f>(G38+G39+G40)/3</f>
        <v>4757458.745874587</v>
      </c>
      <c r="H41">
        <v>1000</v>
      </c>
      <c r="I41">
        <v>24</v>
      </c>
    </row>
    <row r="42" spans="1:7" ht="12.75">
      <c r="A42" s="24"/>
      <c r="B42" s="6"/>
      <c r="C42" s="7"/>
      <c r="D42" s="7"/>
      <c r="E42" s="9"/>
      <c r="F42" s="8"/>
      <c r="G42" s="8"/>
    </row>
    <row r="43" spans="1:9" ht="12.75">
      <c r="A43" s="21" t="s">
        <v>29</v>
      </c>
      <c r="B43" s="5"/>
      <c r="C43" s="2">
        <v>89</v>
      </c>
      <c r="D43" s="2">
        <v>300</v>
      </c>
      <c r="E43" s="10">
        <f>D43/C43</f>
        <v>3.3707865168539324</v>
      </c>
      <c r="F43" s="3">
        <f>E43*1000</f>
        <v>3370.7865168539324</v>
      </c>
      <c r="G43" s="3">
        <f>E43*1000000</f>
        <v>3370786.5168539323</v>
      </c>
      <c r="H43">
        <v>1000</v>
      </c>
      <c r="I43">
        <v>24</v>
      </c>
    </row>
    <row r="44" spans="1:9" ht="12.75">
      <c r="A44" s="21"/>
      <c r="B44" s="5"/>
      <c r="C44" s="2">
        <v>100</v>
      </c>
      <c r="D44" s="2">
        <v>522</v>
      </c>
      <c r="E44" s="10">
        <f>D44/C44</f>
        <v>5.22</v>
      </c>
      <c r="F44" s="3">
        <f>E44*1000</f>
        <v>5220</v>
      </c>
      <c r="G44" s="3">
        <f>E44*1000000</f>
        <v>5220000</v>
      </c>
      <c r="H44">
        <v>1000</v>
      </c>
      <c r="I44">
        <v>24</v>
      </c>
    </row>
    <row r="45" spans="1:9" ht="12.75">
      <c r="A45" s="21"/>
      <c r="B45" s="5"/>
      <c r="C45" s="2">
        <v>100</v>
      </c>
      <c r="D45" s="2">
        <v>442</v>
      </c>
      <c r="E45" s="10">
        <f>D45/C45</f>
        <v>4.42</v>
      </c>
      <c r="F45" s="3">
        <f>E45*1000</f>
        <v>4420</v>
      </c>
      <c r="G45" s="3">
        <f>E45*1000000</f>
        <v>4420000</v>
      </c>
      <c r="H45">
        <v>1000</v>
      </c>
      <c r="I45">
        <v>24</v>
      </c>
    </row>
    <row r="46" spans="1:9" ht="12.75">
      <c r="A46" s="24" t="s">
        <v>16</v>
      </c>
      <c r="B46" s="6"/>
      <c r="C46" s="7">
        <f>(C43+C44+C45)/3</f>
        <v>96.33333333333333</v>
      </c>
      <c r="D46" s="7">
        <f>(D43+D44+D45)/3</f>
        <v>421.3333333333333</v>
      </c>
      <c r="E46" s="9">
        <f>(E43+E44+E45)/3</f>
        <v>4.3369288389513105</v>
      </c>
      <c r="F46" s="8">
        <f>(F43+F44+F45)/3</f>
        <v>4336.92883895131</v>
      </c>
      <c r="G46" s="8">
        <f>(G43+G44+G45)/3</f>
        <v>4336928.838951311</v>
      </c>
      <c r="H46">
        <v>1000</v>
      </c>
      <c r="I46">
        <v>24</v>
      </c>
    </row>
    <row r="47" spans="1:7" ht="12.75">
      <c r="A47" s="24"/>
      <c r="B47" s="6"/>
      <c r="C47" s="7"/>
      <c r="D47" s="7"/>
      <c r="E47" s="9"/>
      <c r="F47" s="8"/>
      <c r="G47" s="8"/>
    </row>
    <row r="48" spans="1:13" ht="12.75">
      <c r="A48" s="21" t="s">
        <v>31</v>
      </c>
      <c r="B48" t="s">
        <v>9</v>
      </c>
      <c r="C48" s="2">
        <v>100</v>
      </c>
      <c r="D48" s="2">
        <v>2951</v>
      </c>
      <c r="E48" s="10">
        <f>D48/C48</f>
        <v>29.51</v>
      </c>
      <c r="F48" s="3">
        <f>E48*1000</f>
        <v>29510</v>
      </c>
      <c r="G48" s="3">
        <f>E48*1000000</f>
        <v>29510000</v>
      </c>
      <c r="H48">
        <v>1000</v>
      </c>
      <c r="I48">
        <v>24</v>
      </c>
      <c r="J48">
        <v>15</v>
      </c>
      <c r="K48">
        <f>LN(1000000/(G48/50))</f>
        <v>0.527293816473298</v>
      </c>
      <c r="L48">
        <f aca="true" t="shared" si="6" ref="L48:L63">(K48*H48)/(J48*I48)</f>
        <v>1.464705045759161</v>
      </c>
      <c r="M48">
        <f>L48*24</f>
        <v>35.15292109821986</v>
      </c>
    </row>
    <row r="49" spans="1:13" ht="12.75">
      <c r="A49" s="21" t="s">
        <v>32</v>
      </c>
      <c r="B49" t="s">
        <v>9</v>
      </c>
      <c r="C49" s="2">
        <v>100</v>
      </c>
      <c r="D49" s="2">
        <v>1655</v>
      </c>
      <c r="E49" s="10">
        <f>D49/C49</f>
        <v>16.55</v>
      </c>
      <c r="F49" s="3">
        <f>E49*1000</f>
        <v>16550</v>
      </c>
      <c r="G49" s="3">
        <f>E49*1000000</f>
        <v>16550000</v>
      </c>
      <c r="H49">
        <v>1000</v>
      </c>
      <c r="I49">
        <v>24</v>
      </c>
      <c r="J49">
        <v>15</v>
      </c>
      <c r="K49">
        <f>LN(1000000/(G49/50))</f>
        <v>1.1056369036050742</v>
      </c>
      <c r="L49">
        <f t="shared" si="6"/>
        <v>3.071213621125206</v>
      </c>
      <c r="M49">
        <f>L49*24</f>
        <v>73.70912690700494</v>
      </c>
    </row>
    <row r="50" spans="1:13" ht="12.75">
      <c r="A50" s="21" t="s">
        <v>33</v>
      </c>
      <c r="B50" t="s">
        <v>9</v>
      </c>
      <c r="C50" s="2">
        <v>100</v>
      </c>
      <c r="D50" s="2">
        <v>3014</v>
      </c>
      <c r="E50" s="10">
        <f>D50/C50</f>
        <v>30.14</v>
      </c>
      <c r="F50" s="3">
        <f>E50*1000</f>
        <v>30140</v>
      </c>
      <c r="G50" s="3">
        <f>E50*1000000</f>
        <v>30140000</v>
      </c>
      <c r="H50">
        <v>1000</v>
      </c>
      <c r="I50">
        <v>24</v>
      </c>
      <c r="J50">
        <v>15</v>
      </c>
      <c r="K50">
        <f>LN(1000000/(G50/50))</f>
        <v>0.5061698122297966</v>
      </c>
      <c r="L50">
        <f t="shared" si="6"/>
        <v>1.4060272561938794</v>
      </c>
      <c r="M50">
        <f>L50*24</f>
        <v>33.744654148653105</v>
      </c>
    </row>
    <row r="51" spans="1:9" ht="12.75">
      <c r="A51" s="24" t="s">
        <v>34</v>
      </c>
      <c r="B51" s="6"/>
      <c r="C51" s="7">
        <f>(C48+C49+C50)/3</f>
        <v>100</v>
      </c>
      <c r="D51" s="7">
        <f>(D48+D49+D50)/3</f>
        <v>2540</v>
      </c>
      <c r="E51" s="9">
        <f>(E48+E49+E50)/3</f>
        <v>25.400000000000002</v>
      </c>
      <c r="F51" s="8">
        <f>(F48+F49+F50)/3</f>
        <v>25400</v>
      </c>
      <c r="G51" s="8">
        <f>(G48+G49+G50)/3</f>
        <v>25400000</v>
      </c>
      <c r="H51">
        <v>1000</v>
      </c>
      <c r="I51">
        <v>24</v>
      </c>
    </row>
    <row r="52" spans="1:7" ht="12.75">
      <c r="A52" s="21"/>
      <c r="B52" s="5"/>
      <c r="C52" s="2"/>
      <c r="D52" s="2"/>
      <c r="E52" s="10"/>
      <c r="F52" s="3"/>
      <c r="G52" s="3"/>
    </row>
    <row r="53" spans="1:13" ht="12.75">
      <c r="A53" s="21" t="s">
        <v>35</v>
      </c>
      <c r="B53" t="s">
        <v>9</v>
      </c>
      <c r="C53" s="2">
        <v>100</v>
      </c>
      <c r="D53" s="2">
        <v>282</v>
      </c>
      <c r="E53" s="10">
        <f>D53/C53</f>
        <v>2.82</v>
      </c>
      <c r="F53" s="3">
        <f>E53*1000</f>
        <v>2820</v>
      </c>
      <c r="G53" s="3">
        <f>E53*1000000</f>
        <v>2820000</v>
      </c>
      <c r="H53">
        <v>1000</v>
      </c>
      <c r="I53">
        <v>24</v>
      </c>
      <c r="J53">
        <v>15</v>
      </c>
      <c r="K53">
        <f>LN(100000/(G53/50))</f>
        <v>0.5727010274840781</v>
      </c>
      <c r="L53">
        <f t="shared" si="6"/>
        <v>1.5908361874557726</v>
      </c>
      <c r="M53">
        <f>L53*24</f>
        <v>38.18006849893854</v>
      </c>
    </row>
    <row r="54" spans="1:13" ht="12.75">
      <c r="A54" s="21" t="s">
        <v>36</v>
      </c>
      <c r="B54" t="s">
        <v>9</v>
      </c>
      <c r="C54" s="2">
        <v>100</v>
      </c>
      <c r="D54" s="2">
        <v>332</v>
      </c>
      <c r="E54" s="10">
        <f>D54/C54</f>
        <v>3.32</v>
      </c>
      <c r="F54" s="3">
        <f>E54*1000</f>
        <v>3320</v>
      </c>
      <c r="G54" s="3">
        <f>E54*1000000</f>
        <v>3320000</v>
      </c>
      <c r="H54">
        <v>1000</v>
      </c>
      <c r="I54">
        <v>24</v>
      </c>
      <c r="J54">
        <v>15</v>
      </c>
      <c r="K54">
        <f>LN(100000/(G54/50))</f>
        <v>0.40947312950570325</v>
      </c>
      <c r="L54">
        <f t="shared" si="6"/>
        <v>1.1374253597380646</v>
      </c>
      <c r="M54">
        <f>L54*24</f>
        <v>27.29820863371355</v>
      </c>
    </row>
    <row r="55" spans="1:13" ht="12.75">
      <c r="A55" s="21" t="s">
        <v>37</v>
      </c>
      <c r="B55" t="s">
        <v>9</v>
      </c>
      <c r="C55" s="2">
        <v>100</v>
      </c>
      <c r="D55" s="2">
        <v>425</v>
      </c>
      <c r="E55" s="10">
        <f>D55/C55</f>
        <v>4.25</v>
      </c>
      <c r="F55" s="3">
        <f>E55*1000</f>
        <v>4250</v>
      </c>
      <c r="G55" s="3">
        <f>E55*1000000</f>
        <v>4250000</v>
      </c>
      <c r="H55">
        <v>1000</v>
      </c>
      <c r="I55">
        <v>24</v>
      </c>
      <c r="J55">
        <v>15</v>
      </c>
      <c r="K55">
        <f>LN(100000/(G55/50))</f>
        <v>0.16251892949777494</v>
      </c>
      <c r="L55">
        <f t="shared" si="6"/>
        <v>0.4514414708271526</v>
      </c>
      <c r="M55">
        <f>L55*24</f>
        <v>10.834595299851662</v>
      </c>
    </row>
    <row r="56" spans="1:9" ht="12.75">
      <c r="A56" s="24" t="s">
        <v>38</v>
      </c>
      <c r="B56" s="6"/>
      <c r="C56" s="7">
        <f>(C53+C54+C55)/3</f>
        <v>100</v>
      </c>
      <c r="D56" s="7">
        <f>(D53+D54+D55)/3</f>
        <v>346.3333333333333</v>
      </c>
      <c r="E56" s="9">
        <f>(E53+E54+E55)/3</f>
        <v>3.4633333333333334</v>
      </c>
      <c r="F56" s="8">
        <f>(F53+F54+F55)/3</f>
        <v>3463.3333333333335</v>
      </c>
      <c r="G56" s="8">
        <f>(G53+G54+G55)/3</f>
        <v>3463333.3333333335</v>
      </c>
      <c r="H56">
        <v>1000</v>
      </c>
      <c r="I56">
        <v>24</v>
      </c>
    </row>
    <row r="57" spans="1:7" ht="12.75">
      <c r="A57" s="21"/>
      <c r="B57" s="5"/>
      <c r="C57" s="2"/>
      <c r="D57" s="2"/>
      <c r="E57" s="10"/>
      <c r="F57" s="3"/>
      <c r="G57" s="3"/>
    </row>
    <row r="58" spans="1:13" ht="12.75">
      <c r="A58" s="21" t="s">
        <v>39</v>
      </c>
      <c r="B58" t="s">
        <v>9</v>
      </c>
      <c r="C58" s="2">
        <v>1000</v>
      </c>
      <c r="D58" s="2">
        <v>65</v>
      </c>
      <c r="E58" s="3">
        <f>D58/C58</f>
        <v>0.065</v>
      </c>
      <c r="F58" s="3">
        <f>E58*1000</f>
        <v>65</v>
      </c>
      <c r="G58" s="3">
        <f>E58*1000000</f>
        <v>65000</v>
      </c>
      <c r="H58">
        <v>1000</v>
      </c>
      <c r="I58">
        <v>24</v>
      </c>
      <c r="J58">
        <v>15</v>
      </c>
      <c r="K58">
        <f>LN(10000/(G58/50))</f>
        <v>2.0402208285265546</v>
      </c>
      <c r="L58">
        <f t="shared" si="6"/>
        <v>5.667280079240429</v>
      </c>
      <c r="M58">
        <f>L58*24</f>
        <v>136.01472190177032</v>
      </c>
    </row>
    <row r="59" spans="1:9" ht="12.75">
      <c r="A59" s="21"/>
      <c r="C59" s="2">
        <v>1000</v>
      </c>
      <c r="D59" s="2">
        <v>81</v>
      </c>
      <c r="E59" s="3">
        <f>D59/C59</f>
        <v>0.081</v>
      </c>
      <c r="F59" s="3">
        <f>E59*1000</f>
        <v>81</v>
      </c>
      <c r="G59" s="3">
        <f>E59*1000000</f>
        <v>81000</v>
      </c>
      <c r="H59">
        <v>1000</v>
      </c>
      <c r="I59">
        <v>24</v>
      </c>
    </row>
    <row r="60" spans="1:9" ht="12.75">
      <c r="A60" s="21"/>
      <c r="C60" s="2">
        <v>1000</v>
      </c>
      <c r="D60" s="2">
        <v>79</v>
      </c>
      <c r="E60" s="3">
        <f>D60/C60</f>
        <v>0.079</v>
      </c>
      <c r="F60" s="3">
        <f>E60*1000</f>
        <v>79</v>
      </c>
      <c r="G60" s="3">
        <f>E60*1000000</f>
        <v>79000</v>
      </c>
      <c r="H60">
        <v>1000</v>
      </c>
      <c r="I60">
        <v>24</v>
      </c>
    </row>
    <row r="61" spans="1:9" ht="12.75">
      <c r="A61" s="24" t="s">
        <v>42</v>
      </c>
      <c r="B61" s="6"/>
      <c r="C61" s="7">
        <f>(C58+C59+C60)/3</f>
        <v>1000</v>
      </c>
      <c r="D61" s="7">
        <f>(D58+D59+D60)/3</f>
        <v>75</v>
      </c>
      <c r="E61" s="8">
        <f>(E58+E59+E60)/3</f>
        <v>0.07500000000000001</v>
      </c>
      <c r="F61" s="8">
        <f>(F58+F59+F60)/3</f>
        <v>75</v>
      </c>
      <c r="G61" s="7">
        <f>(G58+G59+G60)/3</f>
        <v>75000</v>
      </c>
      <c r="H61">
        <v>1000</v>
      </c>
      <c r="I61">
        <v>24</v>
      </c>
    </row>
    <row r="62" spans="1:13" ht="12.75">
      <c r="A62" s="21" t="s">
        <v>40</v>
      </c>
      <c r="B62" t="s">
        <v>9</v>
      </c>
      <c r="C62" s="2">
        <v>1000</v>
      </c>
      <c r="D62" s="2">
        <v>133</v>
      </c>
      <c r="E62" s="3">
        <f>D62/C62</f>
        <v>0.133</v>
      </c>
      <c r="F62" s="3">
        <f>E62*1000</f>
        <v>133</v>
      </c>
      <c r="G62" s="3">
        <f>E62*1000000</f>
        <v>133000</v>
      </c>
      <c r="H62">
        <v>1000</v>
      </c>
      <c r="I62">
        <v>24</v>
      </c>
      <c r="J62">
        <v>15</v>
      </c>
      <c r="K62">
        <f>LN(10000/(G62/50))</f>
        <v>1.324258970200438</v>
      </c>
      <c r="L62">
        <f t="shared" si="6"/>
        <v>3.678497139445661</v>
      </c>
      <c r="M62">
        <f>L62*24</f>
        <v>88.28393134669587</v>
      </c>
    </row>
    <row r="63" spans="1:13" ht="12.75">
      <c r="A63" s="21" t="s">
        <v>41</v>
      </c>
      <c r="B63" t="s">
        <v>9</v>
      </c>
      <c r="C63" s="2">
        <v>1000</v>
      </c>
      <c r="D63" s="2">
        <v>100</v>
      </c>
      <c r="E63" s="3">
        <f>D63/C63</f>
        <v>0.1</v>
      </c>
      <c r="F63" s="3">
        <f>E63*1000</f>
        <v>100</v>
      </c>
      <c r="G63" s="3">
        <f>E63*1000000</f>
        <v>100000</v>
      </c>
      <c r="H63">
        <v>1000</v>
      </c>
      <c r="I63">
        <v>24</v>
      </c>
      <c r="J63">
        <v>15</v>
      </c>
      <c r="K63">
        <f>LN(10000/(G63/50))</f>
        <v>1.6094379124341003</v>
      </c>
      <c r="L63">
        <f t="shared" si="6"/>
        <v>4.470660867872501</v>
      </c>
      <c r="M63">
        <f>L63*24</f>
        <v>107.29586082894002</v>
      </c>
    </row>
    <row r="64" spans="1:9" ht="12.75">
      <c r="A64" s="24" t="s">
        <v>42</v>
      </c>
      <c r="B64" s="6"/>
      <c r="C64" s="7">
        <f>(C58+C62+C63)/3</f>
        <v>1000</v>
      </c>
      <c r="D64" s="7">
        <f>(D58+D62+D63)/3</f>
        <v>99.33333333333333</v>
      </c>
      <c r="E64" s="8">
        <f>(E58+E62+E63)/3</f>
        <v>0.09933333333333334</v>
      </c>
      <c r="F64" s="8">
        <f>(F58+F62+F63)/3</f>
        <v>99.33333333333333</v>
      </c>
      <c r="G64" s="8">
        <f>(G58+G62+G63)/3</f>
        <v>99333.33333333333</v>
      </c>
      <c r="H64">
        <v>1000</v>
      </c>
      <c r="I64">
        <v>24</v>
      </c>
    </row>
    <row r="66" spans="1:7" ht="12.75">
      <c r="A66" s="20" t="s">
        <v>17</v>
      </c>
      <c r="B66" s="1"/>
      <c r="C66" s="2"/>
      <c r="D66" s="2"/>
      <c r="E66" s="3"/>
      <c r="F66" s="3"/>
      <c r="G66" s="3"/>
    </row>
    <row r="67" spans="1:7" ht="12.75">
      <c r="A67" s="4">
        <v>39104</v>
      </c>
      <c r="B67" s="4"/>
      <c r="C67" s="2"/>
      <c r="D67" s="2"/>
      <c r="E67" s="3"/>
      <c r="F67" s="3"/>
      <c r="G67" s="3"/>
    </row>
    <row r="68" spans="1:7" ht="12.75">
      <c r="A68" s="21"/>
      <c r="B68" s="5"/>
      <c r="C68" s="2"/>
      <c r="D68" s="2"/>
      <c r="E68" s="3"/>
      <c r="F68" s="3"/>
      <c r="G68" s="3"/>
    </row>
    <row r="69" spans="1:9" ht="12.75">
      <c r="A69" s="21" t="s">
        <v>23</v>
      </c>
      <c r="B69" s="5"/>
      <c r="C69" s="2">
        <v>209</v>
      </c>
      <c r="D69" s="2">
        <v>303</v>
      </c>
      <c r="E69" s="3">
        <f>D69/C69</f>
        <v>1.4497607655502391</v>
      </c>
      <c r="F69" s="3">
        <f aca="true" t="shared" si="7" ref="F69:G71">E69*1000</f>
        <v>1449.760765550239</v>
      </c>
      <c r="G69" s="3">
        <f t="shared" si="7"/>
        <v>1449760.765550239</v>
      </c>
      <c r="H69">
        <v>1000</v>
      </c>
      <c r="I69">
        <v>24</v>
      </c>
    </row>
    <row r="70" spans="1:9" ht="12.75">
      <c r="A70" s="21" t="s">
        <v>24</v>
      </c>
      <c r="B70" s="5"/>
      <c r="C70" s="2">
        <v>254</v>
      </c>
      <c r="D70" s="2">
        <v>305</v>
      </c>
      <c r="E70" s="3">
        <f>D70/C70</f>
        <v>1.2007874015748032</v>
      </c>
      <c r="F70" s="3">
        <f t="shared" si="7"/>
        <v>1200.7874015748032</v>
      </c>
      <c r="G70" s="3">
        <f t="shared" si="7"/>
        <v>1200787.4015748033</v>
      </c>
      <c r="H70">
        <v>1000</v>
      </c>
      <c r="I70">
        <v>24</v>
      </c>
    </row>
    <row r="71" spans="1:9" ht="12.75">
      <c r="A71" s="21" t="s">
        <v>25</v>
      </c>
      <c r="B71" s="5"/>
      <c r="C71" s="2">
        <v>171</v>
      </c>
      <c r="D71" s="2">
        <v>302</v>
      </c>
      <c r="E71" s="3">
        <f>D71/C71</f>
        <v>1.7660818713450293</v>
      </c>
      <c r="F71" s="3">
        <f t="shared" si="7"/>
        <v>1766.0818713450292</v>
      </c>
      <c r="G71" s="3">
        <f t="shared" si="7"/>
        <v>1766081.8713450292</v>
      </c>
      <c r="H71">
        <v>1000</v>
      </c>
      <c r="I71">
        <v>24</v>
      </c>
    </row>
    <row r="72" spans="1:9" ht="12.75">
      <c r="A72" s="24" t="s">
        <v>26</v>
      </c>
      <c r="B72" s="6"/>
      <c r="C72" s="7">
        <f>(C69+C70+C71)/3</f>
        <v>211.33333333333334</v>
      </c>
      <c r="D72" s="7">
        <f>(D69+D70+D71)/3</f>
        <v>303.3333333333333</v>
      </c>
      <c r="E72" s="8">
        <f>(E69+E70+E71)/3</f>
        <v>1.472210012823357</v>
      </c>
      <c r="F72" s="8">
        <f>(F69+F70+F71)/3</f>
        <v>1472.2100128233571</v>
      </c>
      <c r="G72" s="8">
        <f>(G69+G70+G71)/3</f>
        <v>1472210.0128233572</v>
      </c>
      <c r="H72">
        <v>1000</v>
      </c>
      <c r="I72">
        <v>24</v>
      </c>
    </row>
    <row r="73" spans="1:7" ht="12.75">
      <c r="A73" s="21"/>
      <c r="B73" s="5"/>
      <c r="C73" s="2"/>
      <c r="D73" s="2"/>
      <c r="E73" s="3"/>
      <c r="F73" s="3"/>
      <c r="G73" s="3"/>
    </row>
    <row r="74" spans="1:9" ht="12.75">
      <c r="A74" s="21" t="s">
        <v>27</v>
      </c>
      <c r="B74" s="5"/>
      <c r="C74" s="2">
        <v>100</v>
      </c>
      <c r="D74" s="2">
        <v>394</v>
      </c>
      <c r="E74" s="3">
        <f>D74/C74</f>
        <v>3.94</v>
      </c>
      <c r="F74" s="3">
        <f>E74*1000</f>
        <v>3940</v>
      </c>
      <c r="G74" s="3">
        <f>E74*1000000</f>
        <v>3940000</v>
      </c>
      <c r="H74">
        <v>1000</v>
      </c>
      <c r="I74">
        <v>24</v>
      </c>
    </row>
    <row r="75" spans="1:9" ht="12.75">
      <c r="A75" s="21" t="s">
        <v>28</v>
      </c>
      <c r="B75" s="5"/>
      <c r="C75" s="2">
        <v>100</v>
      </c>
      <c r="D75" s="2">
        <v>308</v>
      </c>
      <c r="E75" s="3">
        <f>D75/C75</f>
        <v>3.08</v>
      </c>
      <c r="F75" s="3">
        <f>E75*1000</f>
        <v>3080</v>
      </c>
      <c r="G75" s="3">
        <f>E75*1000000</f>
        <v>3080000</v>
      </c>
      <c r="H75">
        <v>1000</v>
      </c>
      <c r="I75">
        <v>24</v>
      </c>
    </row>
    <row r="76" spans="1:9" ht="12.75">
      <c r="A76" s="21" t="s">
        <v>29</v>
      </c>
      <c r="B76" s="5"/>
      <c r="C76" s="2">
        <v>101</v>
      </c>
      <c r="D76" s="2">
        <v>365</v>
      </c>
      <c r="E76" s="3">
        <f>D76/C76</f>
        <v>3.613861386138614</v>
      </c>
      <c r="F76" s="3">
        <f>E76*1000</f>
        <v>3613.861386138614</v>
      </c>
      <c r="G76" s="3">
        <f>E76*1000000</f>
        <v>3613861.386138614</v>
      </c>
      <c r="H76">
        <v>1000</v>
      </c>
      <c r="I76">
        <v>24</v>
      </c>
    </row>
    <row r="77" spans="1:9" ht="12.75">
      <c r="A77" s="24" t="s">
        <v>30</v>
      </c>
      <c r="B77" s="6"/>
      <c r="C77" s="7">
        <f>(C74+C75+C76)/3</f>
        <v>100.33333333333333</v>
      </c>
      <c r="D77" s="7">
        <f>(D74+D75+D76)/3</f>
        <v>355.6666666666667</v>
      </c>
      <c r="E77" s="8">
        <f>(E74+E75+E76)/3</f>
        <v>3.5446204620462045</v>
      </c>
      <c r="F77" s="8">
        <f>(F74+F75+F76)/3</f>
        <v>3544.620462046205</v>
      </c>
      <c r="G77" s="8">
        <f>(G74+G75+G76)/3</f>
        <v>3544620.4620462046</v>
      </c>
      <c r="H77">
        <v>1000</v>
      </c>
      <c r="I77">
        <v>24</v>
      </c>
    </row>
    <row r="78" spans="1:7" ht="12.75">
      <c r="A78" s="24"/>
      <c r="B78" s="6"/>
      <c r="C78" s="7"/>
      <c r="D78" s="7"/>
      <c r="E78" s="8"/>
      <c r="F78" s="8"/>
      <c r="G78" s="8"/>
    </row>
    <row r="79" spans="1:13" ht="12.75">
      <c r="A79" s="21" t="s">
        <v>31</v>
      </c>
      <c r="B79" s="5" t="s">
        <v>46</v>
      </c>
      <c r="C79" s="2">
        <v>100</v>
      </c>
      <c r="D79" s="2">
        <v>4217</v>
      </c>
      <c r="E79" s="3">
        <f>D79/C79</f>
        <v>42.17</v>
      </c>
      <c r="F79" s="3">
        <f>E79*1000</f>
        <v>42170</v>
      </c>
      <c r="G79" s="3">
        <f>E79*1000000</f>
        <v>42170000</v>
      </c>
      <c r="H79">
        <v>1000</v>
      </c>
      <c r="I79">
        <v>24</v>
      </c>
      <c r="J79">
        <v>20</v>
      </c>
      <c r="K79">
        <f>LN(1000000/(G79/50))</f>
        <v>0.17031393766967753</v>
      </c>
      <c r="L79">
        <f aca="true" t="shared" si="8" ref="L79:L91">(K79*H79)/(J79*I79)</f>
        <v>0.35482070347849487</v>
      </c>
      <c r="M79">
        <f>L79*24</f>
        <v>8.515696883483876</v>
      </c>
    </row>
    <row r="80" spans="1:13" ht="12.75">
      <c r="A80" s="21" t="s">
        <v>32</v>
      </c>
      <c r="B80" s="5" t="s">
        <v>46</v>
      </c>
      <c r="C80" s="2">
        <v>100</v>
      </c>
      <c r="D80" s="2">
        <v>3563</v>
      </c>
      <c r="E80" s="3">
        <f>D80/C80</f>
        <v>35.63</v>
      </c>
      <c r="F80" s="3">
        <f>E80*1000</f>
        <v>35630</v>
      </c>
      <c r="G80" s="3">
        <f>E80*1000000</f>
        <v>35630000</v>
      </c>
      <c r="H80">
        <v>1000</v>
      </c>
      <c r="I80">
        <v>24</v>
      </c>
      <c r="J80">
        <v>20</v>
      </c>
      <c r="K80">
        <f>LN(1000000/(G80/50))</f>
        <v>0.3388350258104014</v>
      </c>
      <c r="L80">
        <f t="shared" si="8"/>
        <v>0.7059063037716696</v>
      </c>
      <c r="M80">
        <f>L80*24</f>
        <v>16.94175129052007</v>
      </c>
    </row>
    <row r="81" spans="1:13" ht="12.75">
      <c r="A81" s="21" t="s">
        <v>33</v>
      </c>
      <c r="B81" s="5" t="s">
        <v>46</v>
      </c>
      <c r="C81" s="2">
        <v>100</v>
      </c>
      <c r="D81" s="2">
        <v>3491</v>
      </c>
      <c r="E81" s="3">
        <f>D81/C81</f>
        <v>34.91</v>
      </c>
      <c r="F81" s="3">
        <f>E81*1000</f>
        <v>34910</v>
      </c>
      <c r="G81" s="3">
        <f>E81*1000000</f>
        <v>34910000</v>
      </c>
      <c r="H81">
        <v>1000</v>
      </c>
      <c r="I81">
        <v>24</v>
      </c>
      <c r="J81">
        <v>20</v>
      </c>
      <c r="K81">
        <f>LN(1000000/(G81/50))</f>
        <v>0.3592496843112014</v>
      </c>
      <c r="L81">
        <f t="shared" si="8"/>
        <v>0.748436842315003</v>
      </c>
      <c r="M81">
        <f>L81*24</f>
        <v>17.96248421556007</v>
      </c>
    </row>
    <row r="82" spans="1:9" ht="12.75">
      <c r="A82" s="24" t="s">
        <v>34</v>
      </c>
      <c r="B82" s="6"/>
      <c r="C82" s="7">
        <f>(C79+C80+C81)/3</f>
        <v>100</v>
      </c>
      <c r="D82" s="7">
        <f>(D79+D80+D81)/3</f>
        <v>3757</v>
      </c>
      <c r="E82" s="8">
        <f>(E79+E80+E81)/3</f>
        <v>37.57</v>
      </c>
      <c r="F82" s="8">
        <f>(F79+F80+F81)/3</f>
        <v>37570</v>
      </c>
      <c r="G82" s="8">
        <f>(G79+G80+G81)/3</f>
        <v>37570000</v>
      </c>
      <c r="H82">
        <v>1000</v>
      </c>
      <c r="I82">
        <v>24</v>
      </c>
    </row>
    <row r="83" spans="1:7" ht="12.75">
      <c r="A83" s="21"/>
      <c r="B83" s="5"/>
      <c r="C83" s="2"/>
      <c r="D83" s="2"/>
      <c r="E83" s="3"/>
      <c r="F83" s="3"/>
      <c r="G83" s="3"/>
    </row>
    <row r="84" spans="1:13" ht="12.75">
      <c r="A84" s="21" t="s">
        <v>35</v>
      </c>
      <c r="B84" s="5" t="s">
        <v>46</v>
      </c>
      <c r="C84" s="2">
        <v>132</v>
      </c>
      <c r="D84" s="2">
        <v>305</v>
      </c>
      <c r="E84" s="3">
        <f>D84/C84</f>
        <v>2.3106060606060606</v>
      </c>
      <c r="F84" s="3">
        <f>E84*1000</f>
        <v>2310.6060606060605</v>
      </c>
      <c r="G84" s="3">
        <f>E84*1000000</f>
        <v>2310606.0606060605</v>
      </c>
      <c r="H84">
        <v>1000</v>
      </c>
      <c r="I84">
        <v>24</v>
      </c>
      <c r="J84">
        <v>20</v>
      </c>
      <c r="K84">
        <f>LN(100000/(G84/50))</f>
        <v>0.7719280584130597</v>
      </c>
      <c r="L84">
        <f t="shared" si="8"/>
        <v>1.6081834550272078</v>
      </c>
      <c r="M84">
        <f>L84*24</f>
        <v>38.59640292065299</v>
      </c>
    </row>
    <row r="85" spans="1:13" ht="12.75">
      <c r="A85" s="21" t="s">
        <v>36</v>
      </c>
      <c r="B85" s="5" t="s">
        <v>46</v>
      </c>
      <c r="C85" s="2">
        <v>101</v>
      </c>
      <c r="D85" s="2">
        <v>313</v>
      </c>
      <c r="E85" s="3">
        <f>D85/C85</f>
        <v>3.099009900990099</v>
      </c>
      <c r="F85" s="3">
        <f>E85*1000</f>
        <v>3099.009900990099</v>
      </c>
      <c r="G85" s="3">
        <f>E85*1000000</f>
        <v>3099009.900990099</v>
      </c>
      <c r="H85">
        <v>1000</v>
      </c>
      <c r="I85">
        <v>24</v>
      </c>
      <c r="J85">
        <v>20</v>
      </c>
      <c r="K85">
        <f>LN(100000/(G85/50))</f>
        <v>0.4783552387352066</v>
      </c>
      <c r="L85">
        <f t="shared" si="8"/>
        <v>0.9965734140316803</v>
      </c>
      <c r="M85">
        <f>L85*24</f>
        <v>23.91776193676033</v>
      </c>
    </row>
    <row r="86" spans="1:13" ht="12.75">
      <c r="A86" s="21" t="s">
        <v>37</v>
      </c>
      <c r="B86" s="5" t="s">
        <v>46</v>
      </c>
      <c r="C86" s="2">
        <v>101</v>
      </c>
      <c r="D86" s="2">
        <v>304</v>
      </c>
      <c r="E86" s="3">
        <f>D86/C86</f>
        <v>3.00990099009901</v>
      </c>
      <c r="F86" s="3">
        <f>E86*1000</f>
        <v>3009.90099009901</v>
      </c>
      <c r="G86" s="3">
        <f>E86*1000000</f>
        <v>3009900.99009901</v>
      </c>
      <c r="H86">
        <v>1000</v>
      </c>
      <c r="I86">
        <v>24</v>
      </c>
      <c r="J86">
        <v>20</v>
      </c>
      <c r="K86">
        <f>LN(100000/(G86/50))</f>
        <v>0.5075307278691381</v>
      </c>
      <c r="L86">
        <f t="shared" si="8"/>
        <v>1.0573556830607045</v>
      </c>
      <c r="M86">
        <f>L86*24</f>
        <v>25.37653639345691</v>
      </c>
    </row>
    <row r="87" spans="1:9" ht="12.75">
      <c r="A87" s="24" t="s">
        <v>38</v>
      </c>
      <c r="B87" s="6"/>
      <c r="C87" s="7">
        <f>(C84+C85+C86)/3</f>
        <v>111.33333333333333</v>
      </c>
      <c r="D87" s="7">
        <f>(D84+D85+D86)/3</f>
        <v>307.3333333333333</v>
      </c>
      <c r="E87" s="8">
        <f>(E84+E85+E86)/3</f>
        <v>2.806505650565056</v>
      </c>
      <c r="F87" s="8">
        <f>(F84+F85+F86)/3</f>
        <v>2806.505650565057</v>
      </c>
      <c r="G87" s="8">
        <f>(G84+G85+G86)/3</f>
        <v>2806505.6505650566</v>
      </c>
      <c r="H87">
        <v>1000</v>
      </c>
      <c r="I87">
        <v>24</v>
      </c>
    </row>
    <row r="88" spans="1:7" ht="12.75">
      <c r="A88" s="21"/>
      <c r="B88" s="5"/>
      <c r="C88" s="2"/>
      <c r="D88" s="2"/>
      <c r="E88" s="3"/>
      <c r="F88" s="3"/>
      <c r="G88" s="3"/>
    </row>
    <row r="89" spans="1:13" ht="12.75">
      <c r="A89" s="21" t="s">
        <v>39</v>
      </c>
      <c r="B89" s="5" t="s">
        <v>46</v>
      </c>
      <c r="C89" s="2">
        <v>1000</v>
      </c>
      <c r="D89" s="2">
        <v>131</v>
      </c>
      <c r="E89" s="3">
        <f>D89/C89</f>
        <v>0.131</v>
      </c>
      <c r="F89" s="3">
        <f>E89*1000</f>
        <v>131</v>
      </c>
      <c r="G89" s="3">
        <f>E89*1000000</f>
        <v>131000</v>
      </c>
      <c r="H89">
        <v>1000</v>
      </c>
      <c r="I89">
        <v>24</v>
      </c>
      <c r="J89">
        <v>20</v>
      </c>
      <c r="K89">
        <f>LN(10000/(G89/50))</f>
        <v>1.3394107752210402</v>
      </c>
      <c r="L89">
        <f t="shared" si="8"/>
        <v>2.7904391150438337</v>
      </c>
      <c r="M89">
        <f>L89*24</f>
        <v>66.97053876105201</v>
      </c>
    </row>
    <row r="90" spans="1:13" ht="12.75">
      <c r="A90" s="21" t="s">
        <v>40</v>
      </c>
      <c r="B90" s="5" t="s">
        <v>46</v>
      </c>
      <c r="C90" s="2">
        <v>1000</v>
      </c>
      <c r="D90" s="2">
        <v>156</v>
      </c>
      <c r="E90" s="3">
        <f>D90/C90</f>
        <v>0.156</v>
      </c>
      <c r="F90" s="3">
        <f>E90*1000</f>
        <v>156</v>
      </c>
      <c r="G90" s="3">
        <f>E90*1000000</f>
        <v>156000</v>
      </c>
      <c r="H90">
        <v>1000</v>
      </c>
      <c r="I90">
        <v>24</v>
      </c>
      <c r="J90">
        <v>20</v>
      </c>
      <c r="K90">
        <f>LN(10000/(G90/50))</f>
        <v>1.1647520911726548</v>
      </c>
      <c r="L90">
        <f t="shared" si="8"/>
        <v>2.426566856609697</v>
      </c>
      <c r="M90">
        <f>L90*24</f>
        <v>58.23760455863273</v>
      </c>
    </row>
    <row r="91" spans="1:13" ht="12.75">
      <c r="A91" s="21" t="s">
        <v>41</v>
      </c>
      <c r="B91" s="5" t="s">
        <v>46</v>
      </c>
      <c r="C91" s="2">
        <v>1000</v>
      </c>
      <c r="D91" s="2">
        <v>86</v>
      </c>
      <c r="E91" s="3">
        <f>D91/C91</f>
        <v>0.086</v>
      </c>
      <c r="F91" s="3">
        <f>E91*1000</f>
        <v>86</v>
      </c>
      <c r="G91" s="3">
        <f>E91*1000000</f>
        <v>86000</v>
      </c>
      <c r="H91">
        <v>1000</v>
      </c>
      <c r="I91">
        <v>24</v>
      </c>
      <c r="J91">
        <v>20</v>
      </c>
      <c r="K91">
        <f>LN(10000/(G91/50))</f>
        <v>1.7602608021686839</v>
      </c>
      <c r="L91">
        <f t="shared" si="8"/>
        <v>3.667210004518091</v>
      </c>
      <c r="M91">
        <f>L91*24</f>
        <v>88.01304010843418</v>
      </c>
    </row>
    <row r="92" spans="1:9" ht="12.75">
      <c r="A92" s="24" t="s">
        <v>42</v>
      </c>
      <c r="B92" s="6"/>
      <c r="C92" s="7">
        <f>(C89+C90+C91)/3</f>
        <v>1000</v>
      </c>
      <c r="D92" s="7">
        <f>(D89+D90+D91)/3</f>
        <v>124.33333333333333</v>
      </c>
      <c r="E92" s="8">
        <f>(E89+E90+E91)/3</f>
        <v>0.12433333333333334</v>
      </c>
      <c r="F92" s="8">
        <f>(F89+F90+F91)/3</f>
        <v>124.33333333333333</v>
      </c>
      <c r="G92" s="8">
        <f>(G89+G90+G91)/3</f>
        <v>124333.33333333333</v>
      </c>
      <c r="H92">
        <v>1000</v>
      </c>
      <c r="I92">
        <v>24</v>
      </c>
    </row>
    <row r="93" spans="1:7" ht="12.75">
      <c r="A93" s="21"/>
      <c r="B93" s="5"/>
      <c r="C93" s="2"/>
      <c r="D93" s="2"/>
      <c r="E93" s="3"/>
      <c r="F93" s="3"/>
      <c r="G93" s="3"/>
    </row>
    <row r="94" ht="12.75">
      <c r="A94" s="22" t="s">
        <v>67</v>
      </c>
    </row>
    <row r="95" ht="12.75">
      <c r="A95" s="25">
        <v>39141</v>
      </c>
    </row>
    <row r="96" spans="1:7" ht="12.75">
      <c r="A96" s="5" t="s">
        <v>23</v>
      </c>
      <c r="B96" s="5"/>
      <c r="C96" s="2">
        <v>100</v>
      </c>
      <c r="D96" s="2">
        <v>255</v>
      </c>
      <c r="E96" s="3">
        <v>2.55</v>
      </c>
      <c r="F96" s="3">
        <v>2550</v>
      </c>
      <c r="G96" s="3">
        <v>2550000</v>
      </c>
    </row>
    <row r="97" spans="1:7" ht="12.75">
      <c r="A97" s="5" t="s">
        <v>24</v>
      </c>
      <c r="B97" s="5"/>
      <c r="C97" s="2"/>
      <c r="D97" s="2"/>
      <c r="E97" s="3" t="e">
        <v>#DIV/0!</v>
      </c>
      <c r="F97" s="3" t="e">
        <v>#DIV/0!</v>
      </c>
      <c r="G97" s="3" t="e">
        <v>#DIV/0!</v>
      </c>
    </row>
    <row r="98" spans="1:7" ht="12.75">
      <c r="A98" s="5" t="s">
        <v>25</v>
      </c>
      <c r="B98" s="5"/>
      <c r="C98" s="2"/>
      <c r="D98" s="2"/>
      <c r="E98" s="3" t="e">
        <v>#DIV/0!</v>
      </c>
      <c r="F98" s="3" t="e">
        <v>#DIV/0!</v>
      </c>
      <c r="G98" s="3" t="e">
        <v>#DIV/0!</v>
      </c>
    </row>
    <row r="99" spans="1:7" ht="12.75">
      <c r="A99" s="6" t="s">
        <v>26</v>
      </c>
      <c r="B99" s="6"/>
      <c r="C99" s="7"/>
      <c r="D99" s="7"/>
      <c r="E99" s="8" t="e">
        <v>#DIV/0!</v>
      </c>
      <c r="F99" s="8" t="e">
        <v>#DIV/0!</v>
      </c>
      <c r="G99" s="8" t="e">
        <v>#DIV/0!</v>
      </c>
    </row>
    <row r="100" spans="1:7" ht="12.75">
      <c r="A100" s="5"/>
      <c r="B100" s="5"/>
      <c r="C100" s="2"/>
      <c r="D100" s="2"/>
      <c r="E100" s="3"/>
      <c r="F100" s="3"/>
      <c r="G100" s="3"/>
    </row>
    <row r="101" spans="1:7" ht="12.75">
      <c r="A101" s="5" t="s">
        <v>68</v>
      </c>
      <c r="B101" s="5"/>
      <c r="C101" s="2">
        <v>100</v>
      </c>
      <c r="D101" s="2">
        <v>935</v>
      </c>
      <c r="E101" s="3">
        <v>9.35</v>
      </c>
      <c r="F101" s="3">
        <v>9350</v>
      </c>
      <c r="G101" s="3">
        <v>9350000</v>
      </c>
    </row>
    <row r="102" spans="1:7" ht="12.75">
      <c r="A102" s="5" t="s">
        <v>69</v>
      </c>
      <c r="B102" s="5"/>
      <c r="C102" s="2">
        <v>40</v>
      </c>
      <c r="D102" s="2">
        <v>328</v>
      </c>
      <c r="E102" s="3">
        <v>8.2</v>
      </c>
      <c r="F102" s="3">
        <v>8200</v>
      </c>
      <c r="G102" s="3">
        <v>8200000</v>
      </c>
    </row>
    <row r="103" spans="1:7" ht="12.75">
      <c r="A103" s="5" t="s">
        <v>70</v>
      </c>
      <c r="B103" s="5"/>
      <c r="C103" s="2">
        <v>15</v>
      </c>
      <c r="D103" s="2">
        <v>403</v>
      </c>
      <c r="E103" s="3">
        <v>26.866666666666667</v>
      </c>
      <c r="F103" s="3">
        <v>26866.666666666668</v>
      </c>
      <c r="G103" s="3">
        <v>26866666.666666668</v>
      </c>
    </row>
    <row r="104" spans="1:7" ht="12.75">
      <c r="A104" s="5" t="s">
        <v>71</v>
      </c>
      <c r="B104" s="5"/>
      <c r="C104" s="2">
        <v>100</v>
      </c>
      <c r="D104" s="2">
        <v>227</v>
      </c>
      <c r="E104" s="3">
        <v>2.27</v>
      </c>
      <c r="F104" s="3">
        <v>2270</v>
      </c>
      <c r="G104" s="3">
        <v>2270000</v>
      </c>
    </row>
    <row r="105" spans="1:7" ht="12.75">
      <c r="A105" s="5" t="s">
        <v>72</v>
      </c>
      <c r="B105" s="5"/>
      <c r="C105" s="2">
        <v>100</v>
      </c>
      <c r="D105" s="2">
        <v>431</v>
      </c>
      <c r="E105" s="3">
        <v>4.31</v>
      </c>
      <c r="F105" s="3">
        <v>4310</v>
      </c>
      <c r="G105" s="3">
        <v>4310000</v>
      </c>
    </row>
    <row r="106" spans="1:7" ht="12.75">
      <c r="A106" s="5" t="s">
        <v>73</v>
      </c>
      <c r="B106" s="5"/>
      <c r="C106" s="2">
        <v>100</v>
      </c>
      <c r="D106" s="2">
        <v>265</v>
      </c>
      <c r="E106" s="3">
        <v>2.65</v>
      </c>
      <c r="F106" s="3">
        <v>2650</v>
      </c>
      <c r="G106" s="3">
        <v>2650000</v>
      </c>
    </row>
    <row r="107" spans="1:7" ht="12.75">
      <c r="A107" s="5" t="s">
        <v>74</v>
      </c>
      <c r="B107" s="5"/>
      <c r="C107" s="2">
        <v>100</v>
      </c>
      <c r="D107" s="2">
        <v>40</v>
      </c>
      <c r="E107" s="3">
        <v>0.4</v>
      </c>
      <c r="F107" s="3">
        <v>400</v>
      </c>
      <c r="G107" s="3">
        <v>400000</v>
      </c>
    </row>
    <row r="108" spans="1:7" ht="12.75">
      <c r="A108" s="5" t="s">
        <v>75</v>
      </c>
      <c r="B108" s="5"/>
      <c r="C108" s="2">
        <v>100</v>
      </c>
      <c r="D108" s="2">
        <v>19</v>
      </c>
      <c r="E108" s="3">
        <v>0.19</v>
      </c>
      <c r="F108" s="3">
        <v>190</v>
      </c>
      <c r="G108" s="3">
        <v>190000</v>
      </c>
    </row>
    <row r="109" spans="1:7" ht="12.75">
      <c r="A109" s="5" t="s">
        <v>76</v>
      </c>
      <c r="B109" s="5"/>
      <c r="C109" s="2">
        <v>1000</v>
      </c>
      <c r="D109" s="2">
        <v>218</v>
      </c>
      <c r="E109" s="3">
        <v>0.218</v>
      </c>
      <c r="F109" s="3">
        <v>218</v>
      </c>
      <c r="G109" s="3">
        <v>218000</v>
      </c>
    </row>
    <row r="110" spans="1:7" ht="12.75">
      <c r="A110" s="6" t="s">
        <v>77</v>
      </c>
      <c r="B110" s="6"/>
      <c r="C110" s="7"/>
      <c r="D110" s="7"/>
      <c r="E110" s="8">
        <v>5.4366666666666665</v>
      </c>
      <c r="F110" s="8">
        <v>5436.666666666667</v>
      </c>
      <c r="G110" s="8">
        <v>5436666.666666667</v>
      </c>
    </row>
    <row r="111" spans="1:7" ht="12.75">
      <c r="A111" s="6"/>
      <c r="B111" s="6"/>
      <c r="C111" s="7"/>
      <c r="D111" s="7"/>
      <c r="E111" s="8"/>
      <c r="F111" s="8"/>
      <c r="G111" s="8"/>
    </row>
    <row r="112" spans="1:13" ht="12.75">
      <c r="A112" s="5" t="s">
        <v>78</v>
      </c>
      <c r="B112" s="5" t="s">
        <v>90</v>
      </c>
      <c r="C112" s="2">
        <v>100</v>
      </c>
      <c r="D112" s="2">
        <v>921</v>
      </c>
      <c r="E112" s="3">
        <v>9.21</v>
      </c>
      <c r="F112" s="3">
        <v>9210</v>
      </c>
      <c r="G112" s="3">
        <v>9210000</v>
      </c>
      <c r="H112">
        <v>1000</v>
      </c>
      <c r="I112">
        <v>24</v>
      </c>
      <c r="J112">
        <v>20</v>
      </c>
      <c r="K112">
        <f>LN(1000000/(G112/50))</f>
        <v>1.6917331551609305</v>
      </c>
      <c r="L112">
        <f>(K112*H112)/(J112*I112)</f>
        <v>3.524444073251938</v>
      </c>
      <c r="M112">
        <f>L112*24</f>
        <v>84.58665775804651</v>
      </c>
    </row>
    <row r="113" spans="1:13" ht="12.75">
      <c r="A113" s="5" t="s">
        <v>79</v>
      </c>
      <c r="B113" s="5" t="s">
        <v>90</v>
      </c>
      <c r="C113" s="2">
        <v>60</v>
      </c>
      <c r="D113" s="2">
        <v>1772</v>
      </c>
      <c r="E113" s="3">
        <v>29.533333333333335</v>
      </c>
      <c r="F113" s="3">
        <v>29533.333333333336</v>
      </c>
      <c r="G113" s="3">
        <v>29533333.333333336</v>
      </c>
      <c r="H113">
        <v>1000</v>
      </c>
      <c r="I113">
        <v>24</v>
      </c>
      <c r="J113">
        <v>20</v>
      </c>
      <c r="K113">
        <f>LN(1000000/(G113/50))</f>
        <v>0.5265034364852202</v>
      </c>
      <c r="L113">
        <f>(K113*H113)/(J113*I113)</f>
        <v>1.0968821593442089</v>
      </c>
      <c r="M113">
        <f>L113*24</f>
        <v>26.325171824261012</v>
      </c>
    </row>
    <row r="114" spans="1:13" ht="12.75">
      <c r="A114" s="5" t="s">
        <v>80</v>
      </c>
      <c r="B114" s="5" t="s">
        <v>90</v>
      </c>
      <c r="C114" s="2">
        <v>60</v>
      </c>
      <c r="D114" s="2">
        <v>918</v>
      </c>
      <c r="E114" s="3">
        <v>15.3</v>
      </c>
      <c r="F114" s="3">
        <v>15300</v>
      </c>
      <c r="G114" s="3">
        <v>15300000</v>
      </c>
      <c r="H114">
        <v>1000</v>
      </c>
      <c r="I114">
        <v>24</v>
      </c>
      <c r="J114">
        <v>20</v>
      </c>
      <c r="K114">
        <f>LN(1000000/(G114/50))</f>
        <v>1.1841701770297564</v>
      </c>
      <c r="L114">
        <f>(K114*H114)/(J114*I114)</f>
        <v>2.4670212021453257</v>
      </c>
      <c r="M114">
        <f>L114*24</f>
        <v>59.20850885148782</v>
      </c>
    </row>
    <row r="115" spans="1:7" ht="12.75">
      <c r="A115" s="6" t="s">
        <v>81</v>
      </c>
      <c r="B115" s="6"/>
      <c r="C115" s="7"/>
      <c r="D115" s="7"/>
      <c r="E115" s="8">
        <v>18.014444444444447</v>
      </c>
      <c r="F115" s="8">
        <v>18014.444444444445</v>
      </c>
      <c r="G115" s="8">
        <v>18014444.444444444</v>
      </c>
    </row>
    <row r="116" spans="1:7" ht="12.75">
      <c r="A116" s="5"/>
      <c r="B116" s="5"/>
      <c r="C116" s="2"/>
      <c r="D116" s="2"/>
      <c r="E116" s="3"/>
      <c r="F116" s="3"/>
      <c r="G116" s="3"/>
    </row>
    <row r="117" spans="1:13" ht="12.75">
      <c r="A117" s="5" t="s">
        <v>82</v>
      </c>
      <c r="B117" s="5" t="s">
        <v>90</v>
      </c>
      <c r="C117" s="2">
        <v>100</v>
      </c>
      <c r="D117" s="2">
        <v>296</v>
      </c>
      <c r="E117" s="3">
        <v>2.96</v>
      </c>
      <c r="F117" s="3">
        <v>2960</v>
      </c>
      <c r="G117" s="3">
        <v>2960000</v>
      </c>
      <c r="H117">
        <v>1000</v>
      </c>
      <c r="I117">
        <v>24</v>
      </c>
      <c r="J117">
        <v>20</v>
      </c>
      <c r="K117">
        <f>LN(100000/(G117/50))</f>
        <v>0.5242486440981314</v>
      </c>
      <c r="L117">
        <f>(K117*H117)/(J117*I117)</f>
        <v>1.0921846752044404</v>
      </c>
      <c r="M117">
        <f>L117*24</f>
        <v>26.21243220490657</v>
      </c>
    </row>
    <row r="118" spans="1:13" ht="12.75">
      <c r="A118" s="5" t="s">
        <v>83</v>
      </c>
      <c r="B118" s="5" t="s">
        <v>90</v>
      </c>
      <c r="C118" s="2">
        <v>100</v>
      </c>
      <c r="D118" s="2">
        <v>328</v>
      </c>
      <c r="E118" s="3">
        <v>3.28</v>
      </c>
      <c r="F118" s="3">
        <v>3280</v>
      </c>
      <c r="G118" s="3">
        <v>3280000</v>
      </c>
      <c r="H118">
        <v>1000</v>
      </c>
      <c r="I118">
        <v>24</v>
      </c>
      <c r="J118">
        <v>20</v>
      </c>
      <c r="K118">
        <f>LN(100000/(G118/50))</f>
        <v>0.421594490038048</v>
      </c>
      <c r="L118">
        <f>(K118*H118)/(J118*I118)</f>
        <v>0.8783218542459333</v>
      </c>
      <c r="M118">
        <f>L118*24</f>
        <v>21.0797245019024</v>
      </c>
    </row>
    <row r="119" spans="1:13" ht="12.75">
      <c r="A119" s="5" t="s">
        <v>84</v>
      </c>
      <c r="B119" s="5" t="s">
        <v>90</v>
      </c>
      <c r="C119" s="2">
        <v>100</v>
      </c>
      <c r="D119" s="2">
        <v>371</v>
      </c>
      <c r="E119" s="3">
        <v>3.71</v>
      </c>
      <c r="F119" s="3">
        <v>3710</v>
      </c>
      <c r="G119" s="3">
        <v>3710000</v>
      </c>
      <c r="H119">
        <v>1000</v>
      </c>
      <c r="I119">
        <v>24</v>
      </c>
      <c r="J119">
        <v>20</v>
      </c>
      <c r="K119">
        <f>LN(100000/(G119/50))</f>
        <v>0.29840603581475655</v>
      </c>
      <c r="L119">
        <f>(K119*H119)/(J119*I119)</f>
        <v>0.6216792412807428</v>
      </c>
      <c r="M119">
        <f>L119*24</f>
        <v>14.920301790737827</v>
      </c>
    </row>
    <row r="120" spans="1:7" ht="12.75">
      <c r="A120" s="6" t="s">
        <v>85</v>
      </c>
      <c r="B120" s="6"/>
      <c r="C120" s="7"/>
      <c r="D120" s="7"/>
      <c r="E120" s="8">
        <v>3.3166666666666664</v>
      </c>
      <c r="F120" s="8">
        <v>3316.6666666666665</v>
      </c>
      <c r="G120" s="8">
        <v>3316666.6666666665</v>
      </c>
    </row>
    <row r="121" spans="1:7" ht="12.75">
      <c r="A121" s="5"/>
      <c r="B121" s="5"/>
      <c r="C121" s="2"/>
      <c r="D121" s="2"/>
      <c r="E121" s="3"/>
      <c r="F121" s="3"/>
      <c r="G121" s="3"/>
    </row>
    <row r="122" spans="1:13" ht="12.75">
      <c r="A122" s="5" t="s">
        <v>86</v>
      </c>
      <c r="B122" s="5" t="s">
        <v>90</v>
      </c>
      <c r="C122" s="2">
        <v>100</v>
      </c>
      <c r="D122" s="2">
        <v>40</v>
      </c>
      <c r="E122" s="3">
        <v>0.4</v>
      </c>
      <c r="F122" s="3">
        <v>400</v>
      </c>
      <c r="G122" s="3">
        <v>400000</v>
      </c>
      <c r="H122">
        <v>1000</v>
      </c>
      <c r="I122">
        <v>24</v>
      </c>
      <c r="J122">
        <v>20</v>
      </c>
      <c r="K122">
        <f>LN(10000/(G122/50))</f>
        <v>0.22314355131420976</v>
      </c>
      <c r="L122">
        <f>(K122*H122)/(J122*I122)</f>
        <v>0.46488239857127034</v>
      </c>
      <c r="M122">
        <f>L122*24</f>
        <v>11.157177565710487</v>
      </c>
    </row>
    <row r="123" spans="1:13" ht="12.75">
      <c r="A123" s="5" t="s">
        <v>87</v>
      </c>
      <c r="B123" s="5" t="s">
        <v>90</v>
      </c>
      <c r="C123" s="2">
        <v>1000</v>
      </c>
      <c r="D123" s="2">
        <v>198</v>
      </c>
      <c r="E123" s="3">
        <v>0.198</v>
      </c>
      <c r="F123" s="3">
        <v>198</v>
      </c>
      <c r="G123" s="3">
        <v>198000</v>
      </c>
      <c r="H123">
        <v>1000</v>
      </c>
      <c r="I123">
        <v>24</v>
      </c>
      <c r="J123">
        <v>20</v>
      </c>
      <c r="K123">
        <f>LN(10000/(G123/50))</f>
        <v>0.9263410677276565</v>
      </c>
      <c r="L123">
        <f>(K123*H123)/(J123*I123)</f>
        <v>1.9298772244326174</v>
      </c>
      <c r="M123">
        <f>L123*24</f>
        <v>46.31705338638282</v>
      </c>
    </row>
    <row r="124" spans="1:13" ht="12.75">
      <c r="A124" s="5" t="s">
        <v>88</v>
      </c>
      <c r="B124" s="5" t="s">
        <v>90</v>
      </c>
      <c r="C124" s="2">
        <v>1000</v>
      </c>
      <c r="D124" s="2">
        <v>148</v>
      </c>
      <c r="E124" s="3">
        <v>0.148</v>
      </c>
      <c r="F124" s="3">
        <v>148</v>
      </c>
      <c r="G124" s="3">
        <v>148000</v>
      </c>
      <c r="H124">
        <v>1000</v>
      </c>
      <c r="I124">
        <v>24</v>
      </c>
      <c r="J124">
        <v>20</v>
      </c>
      <c r="K124">
        <f>LN(10000/(G124/50))</f>
        <v>1.2173958246580767</v>
      </c>
      <c r="L124">
        <f>(K124*H124)/(J124*I124)</f>
        <v>2.536241301370993</v>
      </c>
      <c r="M124">
        <f>L124*24</f>
        <v>60.869791232903836</v>
      </c>
    </row>
    <row r="125" spans="1:7" ht="12.75">
      <c r="A125" s="6" t="s">
        <v>89</v>
      </c>
      <c r="B125" s="6"/>
      <c r="C125" s="7"/>
      <c r="D125" s="7"/>
      <c r="E125" s="8">
        <v>0.2486666666666667</v>
      </c>
      <c r="F125" s="8">
        <v>248.66666666666666</v>
      </c>
      <c r="G125" s="8">
        <v>248666.66666666666</v>
      </c>
    </row>
    <row r="127" spans="1:6" ht="12.75">
      <c r="A127" s="1" t="s">
        <v>96</v>
      </c>
      <c r="B127" s="2"/>
      <c r="C127" s="2"/>
      <c r="D127" s="3"/>
      <c r="E127" s="3"/>
      <c r="F127" s="3"/>
    </row>
    <row r="128" spans="1:6" ht="12.75">
      <c r="A128" s="4">
        <v>39148</v>
      </c>
      <c r="B128" s="2"/>
      <c r="C128" s="2"/>
      <c r="D128" s="3"/>
      <c r="E128" s="3"/>
      <c r="F128" s="3"/>
    </row>
    <row r="129" spans="1:6" ht="12.75">
      <c r="A129" s="5"/>
      <c r="B129" s="2"/>
      <c r="C129" s="2"/>
      <c r="D129" s="3"/>
      <c r="E129" s="3"/>
      <c r="F129" s="3"/>
    </row>
    <row r="130" spans="1:7" ht="12.75">
      <c r="A130" s="5"/>
      <c r="B130" s="5"/>
      <c r="C130" s="26" t="s">
        <v>18</v>
      </c>
      <c r="D130" s="26" t="s">
        <v>19</v>
      </c>
      <c r="E130" s="27" t="s">
        <v>20</v>
      </c>
      <c r="F130" s="27" t="s">
        <v>21</v>
      </c>
      <c r="G130" s="27" t="s">
        <v>22</v>
      </c>
    </row>
    <row r="131" spans="1:7" ht="12.75">
      <c r="A131" s="5" t="s">
        <v>23</v>
      </c>
      <c r="B131" s="5"/>
      <c r="C131" s="2">
        <v>100</v>
      </c>
      <c r="D131" s="2">
        <v>202</v>
      </c>
      <c r="E131" s="3">
        <f>D131/C131</f>
        <v>2.02</v>
      </c>
      <c r="F131" s="3">
        <f aca="true" t="shared" si="9" ref="F131:G133">E131*1000</f>
        <v>2020</v>
      </c>
      <c r="G131" s="3">
        <f t="shared" si="9"/>
        <v>2020000</v>
      </c>
    </row>
    <row r="132" spans="1:7" ht="12.75">
      <c r="A132" s="5" t="s">
        <v>24</v>
      </c>
      <c r="B132" s="5"/>
      <c r="C132" s="2">
        <v>100</v>
      </c>
      <c r="D132" s="2">
        <v>185</v>
      </c>
      <c r="E132" s="3">
        <f>D132/C132</f>
        <v>1.85</v>
      </c>
      <c r="F132" s="3">
        <f t="shared" si="9"/>
        <v>1850</v>
      </c>
      <c r="G132" s="3">
        <f t="shared" si="9"/>
        <v>1850000</v>
      </c>
    </row>
    <row r="133" spans="1:7" ht="12.75">
      <c r="A133" s="5" t="s">
        <v>25</v>
      </c>
      <c r="B133" s="5"/>
      <c r="C133" s="2">
        <v>100</v>
      </c>
      <c r="D133" s="2">
        <v>147</v>
      </c>
      <c r="E133" s="3">
        <f>D133/C133</f>
        <v>1.47</v>
      </c>
      <c r="F133" s="3">
        <f t="shared" si="9"/>
        <v>1470</v>
      </c>
      <c r="G133" s="3">
        <f t="shared" si="9"/>
        <v>1470000</v>
      </c>
    </row>
    <row r="134" spans="1:7" ht="12.75">
      <c r="A134" s="6" t="s">
        <v>26</v>
      </c>
      <c r="B134" s="6"/>
      <c r="C134" s="7"/>
      <c r="D134" s="7"/>
      <c r="E134" s="8"/>
      <c r="F134" s="8"/>
      <c r="G134" s="8"/>
    </row>
    <row r="135" spans="1:7" ht="12.75">
      <c r="A135" s="5"/>
      <c r="B135" s="5"/>
      <c r="C135" s="2"/>
      <c r="D135" s="2"/>
      <c r="E135" s="3"/>
      <c r="F135" s="3"/>
      <c r="G135" s="3"/>
    </row>
    <row r="136" spans="1:7" ht="12.75">
      <c r="A136" s="5" t="s">
        <v>97</v>
      </c>
      <c r="B136" s="5"/>
      <c r="C136" s="2">
        <v>25</v>
      </c>
      <c r="D136" s="2">
        <v>1004</v>
      </c>
      <c r="E136" s="3">
        <f>D136/C136</f>
        <v>40.16</v>
      </c>
      <c r="F136" s="3">
        <f aca="true" t="shared" si="10" ref="F136:G138">E136*1000</f>
        <v>40160</v>
      </c>
      <c r="G136" s="3">
        <f t="shared" si="10"/>
        <v>40160000</v>
      </c>
    </row>
    <row r="137" spans="1:7" ht="12.75">
      <c r="A137" s="5" t="s">
        <v>98</v>
      </c>
      <c r="B137" s="5"/>
      <c r="C137" s="2">
        <v>75</v>
      </c>
      <c r="D137" s="2">
        <v>947</v>
      </c>
      <c r="E137" s="3">
        <f>D137/C137</f>
        <v>12.626666666666667</v>
      </c>
      <c r="F137" s="3">
        <f t="shared" si="10"/>
        <v>12626.666666666666</v>
      </c>
      <c r="G137" s="3">
        <f t="shared" si="10"/>
        <v>12626666.666666666</v>
      </c>
    </row>
    <row r="138" spans="1:7" ht="12.75">
      <c r="A138" s="5" t="s">
        <v>99</v>
      </c>
      <c r="B138" s="5"/>
      <c r="C138" s="2">
        <v>20</v>
      </c>
      <c r="D138" s="2">
        <v>933</v>
      </c>
      <c r="E138" s="3">
        <f>D138/C138</f>
        <v>46.65</v>
      </c>
      <c r="F138" s="3">
        <f t="shared" si="10"/>
        <v>46650</v>
      </c>
      <c r="G138" s="3">
        <f t="shared" si="10"/>
        <v>46650000</v>
      </c>
    </row>
    <row r="139" spans="1:7" ht="12.75">
      <c r="A139" s="6" t="s">
        <v>100</v>
      </c>
      <c r="B139" s="6"/>
      <c r="C139" s="7"/>
      <c r="D139" s="7"/>
      <c r="E139" s="8"/>
      <c r="F139" s="8"/>
      <c r="G139" s="8"/>
    </row>
    <row r="140" spans="1:7" ht="12.75">
      <c r="A140" s="6"/>
      <c r="B140" s="6"/>
      <c r="C140" s="7"/>
      <c r="D140" s="7"/>
      <c r="E140" s="8"/>
      <c r="F140" s="8"/>
      <c r="G140" s="8"/>
    </row>
    <row r="141" spans="1:7" ht="12.75">
      <c r="A141" s="5" t="s">
        <v>101</v>
      </c>
      <c r="B141" s="5"/>
      <c r="C141" s="7">
        <v>100</v>
      </c>
      <c r="D141" s="7">
        <v>218</v>
      </c>
      <c r="E141" s="3">
        <f>D141/C141</f>
        <v>2.18</v>
      </c>
      <c r="F141" s="3">
        <f aca="true" t="shared" si="11" ref="F141:G143">E141*1000</f>
        <v>2180</v>
      </c>
      <c r="G141" s="3">
        <f t="shared" si="11"/>
        <v>2180000</v>
      </c>
    </row>
    <row r="142" spans="1:7" ht="12.75">
      <c r="A142" s="5" t="s">
        <v>102</v>
      </c>
      <c r="B142" s="5"/>
      <c r="C142" s="7">
        <v>100</v>
      </c>
      <c r="D142" s="7">
        <v>328</v>
      </c>
      <c r="E142" s="3">
        <f>D142/C142</f>
        <v>3.28</v>
      </c>
      <c r="F142" s="3">
        <f t="shared" si="11"/>
        <v>3280</v>
      </c>
      <c r="G142" s="3">
        <f t="shared" si="11"/>
        <v>3280000</v>
      </c>
    </row>
    <row r="143" spans="1:7" ht="12.75">
      <c r="A143" s="5" t="s">
        <v>103</v>
      </c>
      <c r="B143" s="5"/>
      <c r="C143" s="7">
        <v>100</v>
      </c>
      <c r="D143" s="7">
        <v>257</v>
      </c>
      <c r="E143" s="3">
        <f>D143/C143</f>
        <v>2.57</v>
      </c>
      <c r="F143" s="3">
        <f t="shared" si="11"/>
        <v>2570</v>
      </c>
      <c r="G143" s="3">
        <f t="shared" si="11"/>
        <v>2570000</v>
      </c>
    </row>
    <row r="144" spans="1:7" ht="12.75">
      <c r="A144" s="6" t="s">
        <v>104</v>
      </c>
      <c r="B144" s="6"/>
      <c r="C144" s="7"/>
      <c r="D144" s="7"/>
      <c r="E144" s="8"/>
      <c r="F144" s="8"/>
      <c r="G144" s="8"/>
    </row>
    <row r="145" spans="1:7" ht="12.75">
      <c r="A145" s="6"/>
      <c r="B145" s="6"/>
      <c r="C145" s="7"/>
      <c r="D145" s="7"/>
      <c r="E145" s="8"/>
      <c r="F145" s="8"/>
      <c r="G145" s="8"/>
    </row>
    <row r="146" spans="1:7" ht="12.75">
      <c r="A146" s="5" t="s">
        <v>105</v>
      </c>
      <c r="B146" s="5"/>
      <c r="C146" s="7">
        <v>300</v>
      </c>
      <c r="D146" s="7">
        <v>50</v>
      </c>
      <c r="E146" s="3">
        <f>D146/C146</f>
        <v>0.16666666666666666</v>
      </c>
      <c r="F146" s="3">
        <f aca="true" t="shared" si="12" ref="F146:G148">E146*1000</f>
        <v>166.66666666666666</v>
      </c>
      <c r="G146" s="3">
        <f t="shared" si="12"/>
        <v>166666.66666666666</v>
      </c>
    </row>
    <row r="147" spans="1:7" ht="12.75">
      <c r="A147" s="5" t="s">
        <v>106</v>
      </c>
      <c r="B147" s="5"/>
      <c r="C147" s="7">
        <v>300</v>
      </c>
      <c r="D147" s="7">
        <v>23</v>
      </c>
      <c r="E147" s="3">
        <f>D147/C147</f>
        <v>0.07666666666666666</v>
      </c>
      <c r="F147" s="3">
        <f t="shared" si="12"/>
        <v>76.66666666666666</v>
      </c>
      <c r="G147" s="3">
        <f t="shared" si="12"/>
        <v>76666.66666666666</v>
      </c>
    </row>
    <row r="148" spans="1:7" ht="12.75">
      <c r="A148" s="28" t="s">
        <v>107</v>
      </c>
      <c r="B148" s="28"/>
      <c r="C148" s="29">
        <v>300</v>
      </c>
      <c r="D148" s="29">
        <v>140</v>
      </c>
      <c r="E148" s="3">
        <f>D148/C148</f>
        <v>0.4666666666666667</v>
      </c>
      <c r="F148" s="3">
        <f t="shared" si="12"/>
        <v>466.6666666666667</v>
      </c>
      <c r="G148" s="3">
        <f t="shared" si="12"/>
        <v>466666.6666666667</v>
      </c>
    </row>
    <row r="149" spans="1:7" ht="12.75">
      <c r="A149" s="6" t="s">
        <v>108</v>
      </c>
      <c r="B149" s="6"/>
      <c r="C149" s="7"/>
      <c r="D149" s="7"/>
      <c r="E149" s="8"/>
      <c r="F149" s="8"/>
      <c r="G149" s="8"/>
    </row>
    <row r="150" spans="1:7" ht="12.75">
      <c r="A150" s="6"/>
      <c r="B150" s="6"/>
      <c r="C150" s="7"/>
      <c r="D150" s="7"/>
      <c r="E150" s="8"/>
      <c r="F150" s="8"/>
      <c r="G150" s="8"/>
    </row>
    <row r="151" spans="1:7" ht="12.75">
      <c r="A151" s="6" t="s">
        <v>109</v>
      </c>
      <c r="B151" s="6"/>
      <c r="C151" s="7"/>
      <c r="D151" s="7"/>
      <c r="E151" s="8"/>
      <c r="F151" s="8"/>
      <c r="G151" s="8"/>
    </row>
    <row r="152" spans="1:13" ht="12.75">
      <c r="A152" s="5" t="s">
        <v>110</v>
      </c>
      <c r="B152" s="5" t="s">
        <v>9</v>
      </c>
      <c r="C152" s="2">
        <v>22</v>
      </c>
      <c r="D152" s="2">
        <v>916</v>
      </c>
      <c r="E152" s="3">
        <f>D152/C152</f>
        <v>41.63636363636363</v>
      </c>
      <c r="F152" s="3">
        <f aca="true" t="shared" si="13" ref="F152:G154">E152*1000</f>
        <v>41636.36363636363</v>
      </c>
      <c r="G152" s="3">
        <f t="shared" si="13"/>
        <v>41636363.63636363</v>
      </c>
      <c r="H152">
        <v>1000</v>
      </c>
      <c r="I152">
        <v>24</v>
      </c>
      <c r="J152">
        <v>15</v>
      </c>
      <c r="K152">
        <f>LN(1000000/(G152/50))</f>
        <v>0.18304909411233167</v>
      </c>
      <c r="L152">
        <f>(K152*H152)/(J152*I152)</f>
        <v>0.508469705867588</v>
      </c>
      <c r="M152">
        <f>L152*24</f>
        <v>12.203272940822112</v>
      </c>
    </row>
    <row r="153" spans="1:13" ht="12.75">
      <c r="A153" s="5" t="s">
        <v>111</v>
      </c>
      <c r="B153" s="5" t="s">
        <v>9</v>
      </c>
      <c r="C153" s="2">
        <v>40</v>
      </c>
      <c r="D153" s="2">
        <v>970</v>
      </c>
      <c r="E153" s="3">
        <f>D153/C153</f>
        <v>24.25</v>
      </c>
      <c r="F153" s="3">
        <f t="shared" si="13"/>
        <v>24250</v>
      </c>
      <c r="G153" s="3">
        <f t="shared" si="13"/>
        <v>24250000</v>
      </c>
      <c r="H153">
        <v>1000</v>
      </c>
      <c r="I153">
        <v>24</v>
      </c>
      <c r="J153">
        <v>15</v>
      </c>
      <c r="K153">
        <f>LN(1000000/(G153/50))</f>
        <v>0.7236063880446537</v>
      </c>
      <c r="L153">
        <f>(K153*H153)/(J153*I153)</f>
        <v>2.0100177445684824</v>
      </c>
      <c r="M153">
        <f>L153*24</f>
        <v>48.24042586964357</v>
      </c>
    </row>
    <row r="154" spans="1:13" ht="12.75">
      <c r="A154" s="5" t="s">
        <v>112</v>
      </c>
      <c r="B154" s="5" t="s">
        <v>9</v>
      </c>
      <c r="C154" s="2">
        <v>15</v>
      </c>
      <c r="D154" s="2">
        <v>333</v>
      </c>
      <c r="E154" s="3">
        <f>D154/C154</f>
        <v>22.2</v>
      </c>
      <c r="F154" s="3">
        <f t="shared" si="13"/>
        <v>22200</v>
      </c>
      <c r="G154" s="3">
        <f t="shared" si="13"/>
        <v>22200000</v>
      </c>
      <c r="H154">
        <v>1000</v>
      </c>
      <c r="I154">
        <v>24</v>
      </c>
      <c r="J154">
        <v>15</v>
      </c>
      <c r="K154">
        <f>LN(1000000/(G154/50))</f>
        <v>0.8119307165499123</v>
      </c>
      <c r="L154">
        <f>(K154*H154)/(J154*I154)</f>
        <v>2.255363101527534</v>
      </c>
      <c r="M154">
        <f>L154*24</f>
        <v>54.128714436660815</v>
      </c>
    </row>
    <row r="155" spans="1:7" ht="12.75">
      <c r="A155" s="6" t="s">
        <v>113</v>
      </c>
      <c r="B155" s="6"/>
      <c r="C155" s="7"/>
      <c r="D155" s="7"/>
      <c r="E155" s="8"/>
      <c r="F155" s="8"/>
      <c r="G155" s="8"/>
    </row>
    <row r="156" spans="1:7" ht="12.75">
      <c r="A156" s="6"/>
      <c r="B156" s="6"/>
      <c r="C156" s="7"/>
      <c r="D156" s="7"/>
      <c r="E156" s="8"/>
      <c r="F156" s="8"/>
      <c r="G156" s="8"/>
    </row>
    <row r="157" spans="1:7" ht="12.75">
      <c r="A157" s="6" t="s">
        <v>109</v>
      </c>
      <c r="B157" s="6"/>
      <c r="C157" s="2"/>
      <c r="D157" s="2"/>
      <c r="E157" s="3"/>
      <c r="F157" s="3"/>
      <c r="G157" s="3"/>
    </row>
    <row r="158" spans="1:13" ht="12.75">
      <c r="A158" s="5" t="s">
        <v>114</v>
      </c>
      <c r="B158" s="5" t="s">
        <v>9</v>
      </c>
      <c r="C158" s="2">
        <v>100</v>
      </c>
      <c r="D158" s="2">
        <v>201</v>
      </c>
      <c r="E158" s="3">
        <f>D158/C158</f>
        <v>2.01</v>
      </c>
      <c r="F158" s="3">
        <f aca="true" t="shared" si="14" ref="F158:G160">E158*1000</f>
        <v>2009.9999999999998</v>
      </c>
      <c r="G158" s="3">
        <f t="shared" si="14"/>
        <v>2009999.9999999998</v>
      </c>
      <c r="H158">
        <v>1000</v>
      </c>
      <c r="I158">
        <v>24</v>
      </c>
      <c r="J158">
        <v>15</v>
      </c>
      <c r="K158">
        <f>LN(100000/(G158/50))</f>
        <v>0.9113031903631162</v>
      </c>
      <c r="L158">
        <f>(K158*H158)/(J158*I158)</f>
        <v>2.5313977510086563</v>
      </c>
      <c r="M158">
        <f>L158*24</f>
        <v>60.75354602420775</v>
      </c>
    </row>
    <row r="159" spans="1:13" ht="12.75">
      <c r="A159" s="5" t="s">
        <v>115</v>
      </c>
      <c r="B159" s="5" t="s">
        <v>9</v>
      </c>
      <c r="C159" s="2">
        <v>130</v>
      </c>
      <c r="D159" s="2">
        <v>312</v>
      </c>
      <c r="E159" s="3">
        <f>D159/C159</f>
        <v>2.4</v>
      </c>
      <c r="F159" s="3">
        <f t="shared" si="14"/>
        <v>2400</v>
      </c>
      <c r="G159" s="3">
        <f t="shared" si="14"/>
        <v>2400000</v>
      </c>
      <c r="H159">
        <v>1000</v>
      </c>
      <c r="I159">
        <v>24</v>
      </c>
      <c r="J159">
        <v>15</v>
      </c>
      <c r="K159">
        <f>LN(100000/(G159/50))</f>
        <v>0.7339691750802005</v>
      </c>
      <c r="L159">
        <f>(K159*H159)/(J159*I159)</f>
        <v>2.0388032641116682</v>
      </c>
      <c r="M159">
        <f>L159*24</f>
        <v>48.93127833868004</v>
      </c>
    </row>
    <row r="160" spans="1:13" ht="12.75">
      <c r="A160" s="5" t="s">
        <v>116</v>
      </c>
      <c r="B160" s="5" t="s">
        <v>9</v>
      </c>
      <c r="C160" s="2">
        <v>150</v>
      </c>
      <c r="D160" s="2">
        <v>308</v>
      </c>
      <c r="E160" s="3">
        <f>D160/C160</f>
        <v>2.0533333333333332</v>
      </c>
      <c r="F160" s="3">
        <f t="shared" si="14"/>
        <v>2053.333333333333</v>
      </c>
      <c r="G160" s="3">
        <f t="shared" si="14"/>
        <v>2053333.333333333</v>
      </c>
      <c r="H160">
        <v>1000</v>
      </c>
      <c r="I160">
        <v>24</v>
      </c>
      <c r="J160">
        <v>15</v>
      </c>
      <c r="K160">
        <f>LN(100000/(G160/50))</f>
        <v>0.889973423556782</v>
      </c>
      <c r="L160">
        <f>(K160*H160)/(J160*I160)</f>
        <v>2.472148398768839</v>
      </c>
      <c r="M160">
        <f>L160*24</f>
        <v>59.33156157045214</v>
      </c>
    </row>
    <row r="161" spans="1:7" ht="12.75">
      <c r="A161" s="6" t="s">
        <v>117</v>
      </c>
      <c r="B161" s="6"/>
      <c r="C161" s="7"/>
      <c r="D161" s="7"/>
      <c r="E161" s="8"/>
      <c r="F161" s="8"/>
      <c r="G161" s="8"/>
    </row>
    <row r="162" spans="1:7" ht="12.75">
      <c r="A162" s="6"/>
      <c r="B162" s="6"/>
      <c r="C162" s="7"/>
      <c r="D162" s="7"/>
      <c r="E162" s="8"/>
      <c r="F162" s="8"/>
      <c r="G162" s="8"/>
    </row>
    <row r="163" spans="1:7" ht="12.75">
      <c r="A163" s="6" t="s">
        <v>109</v>
      </c>
      <c r="B163" s="6"/>
      <c r="C163" s="2"/>
      <c r="D163" s="2"/>
      <c r="E163" s="3"/>
      <c r="F163" s="3"/>
      <c r="G163" s="3"/>
    </row>
    <row r="164" spans="1:13" ht="12.75">
      <c r="A164" s="5" t="s">
        <v>118</v>
      </c>
      <c r="B164" s="5" t="s">
        <v>9</v>
      </c>
      <c r="C164" s="2">
        <v>1000</v>
      </c>
      <c r="D164" s="2">
        <v>15</v>
      </c>
      <c r="E164" s="3">
        <f>D164/C164</f>
        <v>0.015</v>
      </c>
      <c r="F164" s="3">
        <f aca="true" t="shared" si="15" ref="F164:G166">E164*1000</f>
        <v>15</v>
      </c>
      <c r="G164" s="3">
        <f t="shared" si="15"/>
        <v>15000</v>
      </c>
      <c r="H164">
        <v>1000</v>
      </c>
      <c r="I164">
        <v>24</v>
      </c>
      <c r="J164">
        <v>15</v>
      </c>
      <c r="K164">
        <f>LN(10000/(G164/50))</f>
        <v>3.506557897319982</v>
      </c>
      <c r="L164">
        <f>(K164*H164)/(J164*I164)</f>
        <v>9.740438603666616</v>
      </c>
      <c r="M164">
        <f>L164*24</f>
        <v>233.77052648799878</v>
      </c>
    </row>
    <row r="165" spans="1:13" ht="12.75">
      <c r="A165" s="5" t="s">
        <v>119</v>
      </c>
      <c r="B165" s="5" t="s">
        <v>9</v>
      </c>
      <c r="C165" s="2">
        <v>1000</v>
      </c>
      <c r="D165" s="2">
        <v>20</v>
      </c>
      <c r="E165" s="3">
        <f>D165/C165</f>
        <v>0.02</v>
      </c>
      <c r="F165" s="3">
        <f t="shared" si="15"/>
        <v>20</v>
      </c>
      <c r="G165" s="3">
        <f t="shared" si="15"/>
        <v>20000</v>
      </c>
      <c r="H165">
        <v>1000</v>
      </c>
      <c r="I165">
        <v>24</v>
      </c>
      <c r="J165">
        <v>15</v>
      </c>
      <c r="K165">
        <f>LN(10000/(G165/50))</f>
        <v>3.2188758248682006</v>
      </c>
      <c r="L165">
        <f>(K165*H165)/(J165*I165)</f>
        <v>8.941321735745001</v>
      </c>
      <c r="M165">
        <f>L165*24</f>
        <v>214.59172165788004</v>
      </c>
    </row>
    <row r="166" spans="1:13" ht="12.75">
      <c r="A166" s="5" t="s">
        <v>120</v>
      </c>
      <c r="B166" s="5" t="s">
        <v>9</v>
      </c>
      <c r="C166" s="2">
        <v>1000</v>
      </c>
      <c r="D166" s="2">
        <v>12</v>
      </c>
      <c r="E166" s="3">
        <f>D166/C166</f>
        <v>0.012</v>
      </c>
      <c r="F166" s="3">
        <f t="shared" si="15"/>
        <v>12</v>
      </c>
      <c r="G166" s="3">
        <f t="shared" si="15"/>
        <v>12000</v>
      </c>
      <c r="H166">
        <v>1000</v>
      </c>
      <c r="I166">
        <v>24</v>
      </c>
      <c r="J166">
        <v>15</v>
      </c>
      <c r="K166">
        <f>LN(10000/(G166/50))</f>
        <v>3.7297014486341915</v>
      </c>
      <c r="L166">
        <f>(K166*H166)/(J166*I166)</f>
        <v>10.360281801761642</v>
      </c>
      <c r="M166">
        <f>L166*24</f>
        <v>248.6467632422794</v>
      </c>
    </row>
    <row r="167" spans="1:7" ht="12.75">
      <c r="A167" s="6" t="s">
        <v>121</v>
      </c>
      <c r="B167" s="6"/>
      <c r="C167" s="7"/>
      <c r="D167" s="7"/>
      <c r="E167" s="8"/>
      <c r="F167" s="8"/>
      <c r="G167" s="8"/>
    </row>
    <row r="168" spans="1:7" ht="12.75">
      <c r="A168" s="5"/>
      <c r="B168" s="5"/>
      <c r="C168" s="2"/>
      <c r="D168" s="2"/>
      <c r="E168" s="3"/>
      <c r="F168" s="3"/>
      <c r="G168" s="3"/>
    </row>
    <row r="169" spans="1:7" ht="12.75">
      <c r="A169" s="6" t="s">
        <v>122</v>
      </c>
      <c r="B169" s="6"/>
      <c r="C169" s="7"/>
      <c r="D169" s="7"/>
      <c r="E169" s="8"/>
      <c r="F169" s="8"/>
      <c r="G169" s="8"/>
    </row>
    <row r="170" spans="1:13" ht="12.75">
      <c r="A170" s="5" t="s">
        <v>123</v>
      </c>
      <c r="B170" s="5" t="s">
        <v>143</v>
      </c>
      <c r="C170" s="2">
        <v>14</v>
      </c>
      <c r="D170" s="2">
        <v>500</v>
      </c>
      <c r="E170" s="3">
        <f>D170/C170</f>
        <v>35.714285714285715</v>
      </c>
      <c r="F170" s="3">
        <f aca="true" t="shared" si="16" ref="F170:G172">E170*1000</f>
        <v>35714.28571428572</v>
      </c>
      <c r="G170" s="3">
        <f t="shared" si="16"/>
        <v>35714285.71428572</v>
      </c>
      <c r="H170">
        <v>1000</v>
      </c>
      <c r="I170">
        <v>24</v>
      </c>
      <c r="J170">
        <v>20</v>
      </c>
      <c r="K170">
        <f>LN(1000000/(G170/50))</f>
        <v>0.3364722366212129</v>
      </c>
      <c r="L170">
        <f>(K170*H170)/(J170*I170)</f>
        <v>0.7009838262941935</v>
      </c>
      <c r="M170">
        <f>L170*24</f>
        <v>16.823611831060646</v>
      </c>
    </row>
    <row r="171" spans="1:13" ht="12.75">
      <c r="A171" s="5" t="s">
        <v>124</v>
      </c>
      <c r="B171" s="5" t="s">
        <v>143</v>
      </c>
      <c r="C171" s="2">
        <v>15</v>
      </c>
      <c r="D171" s="2">
        <v>563</v>
      </c>
      <c r="E171" s="3">
        <f>D171/C171</f>
        <v>37.53333333333333</v>
      </c>
      <c r="F171" s="3">
        <f t="shared" si="16"/>
        <v>37533.33333333333</v>
      </c>
      <c r="G171" s="3">
        <f t="shared" si="16"/>
        <v>37533333.33333333</v>
      </c>
      <c r="H171">
        <v>1000</v>
      </c>
      <c r="I171">
        <v>24</v>
      </c>
      <c r="J171">
        <v>20</v>
      </c>
      <c r="K171">
        <f>LN(1000000/(G171/50))</f>
        <v>0.28679357839066594</v>
      </c>
      <c r="L171">
        <f>(K171*H171)/(J171*I171)</f>
        <v>0.5974866216472207</v>
      </c>
      <c r="M171">
        <f>L171*24</f>
        <v>14.339678919533295</v>
      </c>
    </row>
    <row r="172" spans="1:13" ht="12.75">
      <c r="A172" s="5" t="s">
        <v>125</v>
      </c>
      <c r="B172" s="5" t="s">
        <v>143</v>
      </c>
      <c r="C172" s="2">
        <v>18</v>
      </c>
      <c r="D172" s="2">
        <v>470</v>
      </c>
      <c r="E172" s="3">
        <f>D172/C172</f>
        <v>26.11111111111111</v>
      </c>
      <c r="F172" s="3">
        <f t="shared" si="16"/>
        <v>26111.11111111111</v>
      </c>
      <c r="G172" s="3">
        <f t="shared" si="16"/>
        <v>26111111.11111111</v>
      </c>
      <c r="H172">
        <v>1000</v>
      </c>
      <c r="I172">
        <v>24</v>
      </c>
      <c r="J172">
        <v>20</v>
      </c>
      <c r="K172">
        <f>LN(1000000/(G172/50))</f>
        <v>0.6496620686202065</v>
      </c>
      <c r="L172">
        <f>(K172*H172)/(J172*I172)</f>
        <v>1.3534626429587635</v>
      </c>
      <c r="M172">
        <f>L172*24</f>
        <v>32.48310343101032</v>
      </c>
    </row>
    <row r="173" spans="1:7" ht="12.75">
      <c r="A173" s="6" t="s">
        <v>113</v>
      </c>
      <c r="B173" s="6"/>
      <c r="C173" s="7"/>
      <c r="D173" s="7"/>
      <c r="E173" s="8"/>
      <c r="F173" s="8"/>
      <c r="G173" s="8"/>
    </row>
    <row r="174" spans="1:7" ht="12.75">
      <c r="A174" s="6"/>
      <c r="B174" s="6"/>
      <c r="C174" s="7"/>
      <c r="D174" s="7"/>
      <c r="E174" s="8"/>
      <c r="F174" s="8"/>
      <c r="G174" s="8"/>
    </row>
    <row r="175" spans="1:7" ht="12.75">
      <c r="A175" s="6" t="s">
        <v>122</v>
      </c>
      <c r="B175" s="6"/>
      <c r="C175" s="2"/>
      <c r="D175" s="2"/>
      <c r="E175" s="3"/>
      <c r="F175" s="3"/>
      <c r="G175" s="3"/>
    </row>
    <row r="176" spans="1:13" ht="12.75">
      <c r="A176" s="5" t="s">
        <v>126</v>
      </c>
      <c r="B176" s="5" t="s">
        <v>143</v>
      </c>
      <c r="C176" s="2">
        <v>301</v>
      </c>
      <c r="D176" s="2">
        <v>73</v>
      </c>
      <c r="E176" s="3">
        <f>D176/C176</f>
        <v>0.2425249169435216</v>
      </c>
      <c r="F176" s="3">
        <f aca="true" t="shared" si="17" ref="F176:G178">E176*1000</f>
        <v>242.5249169435216</v>
      </c>
      <c r="G176" s="3">
        <f t="shared" si="17"/>
        <v>242524.9169435216</v>
      </c>
      <c r="H176">
        <v>1000</v>
      </c>
      <c r="I176">
        <v>24</v>
      </c>
      <c r="J176">
        <v>20</v>
      </c>
      <c r="K176">
        <f>LN(100000/(G176/50))</f>
        <v>3.026088736034585</v>
      </c>
      <c r="L176">
        <f>(K176*H176)/(J176*I176)</f>
        <v>6.304351533405385</v>
      </c>
      <c r="M176">
        <f>L176*24</f>
        <v>151.30443680172925</v>
      </c>
    </row>
    <row r="177" spans="1:13" ht="12.75">
      <c r="A177" s="5" t="s">
        <v>127</v>
      </c>
      <c r="B177" s="5" t="s">
        <v>143</v>
      </c>
      <c r="C177" s="2">
        <v>300</v>
      </c>
      <c r="D177" s="2">
        <v>87</v>
      </c>
      <c r="E177" s="3">
        <f>D177/C177</f>
        <v>0.29</v>
      </c>
      <c r="F177" s="3">
        <f t="shared" si="17"/>
        <v>290</v>
      </c>
      <c r="G177" s="3">
        <f t="shared" si="17"/>
        <v>290000</v>
      </c>
      <c r="H177">
        <v>1000</v>
      </c>
      <c r="I177">
        <v>24</v>
      </c>
      <c r="J177">
        <v>20</v>
      </c>
      <c r="K177">
        <f>LN(100000/(G177/50))</f>
        <v>2.8473122684357177</v>
      </c>
      <c r="L177">
        <f>(K177*H177)/(J177*I177)</f>
        <v>5.931900559241078</v>
      </c>
      <c r="M177">
        <f>L177*24</f>
        <v>142.36561342178587</v>
      </c>
    </row>
    <row r="178" spans="1:13" ht="12.75">
      <c r="A178" s="5" t="s">
        <v>128</v>
      </c>
      <c r="B178" s="5" t="s">
        <v>143</v>
      </c>
      <c r="C178" s="2">
        <v>301</v>
      </c>
      <c r="D178" s="2">
        <v>80</v>
      </c>
      <c r="E178" s="3">
        <f>D178/C178</f>
        <v>0.26578073089701</v>
      </c>
      <c r="F178" s="3">
        <f t="shared" si="17"/>
        <v>265.78073089700996</v>
      </c>
      <c r="G178" s="3">
        <f t="shared" si="17"/>
        <v>265780.73089700995</v>
      </c>
      <c r="H178">
        <v>1000</v>
      </c>
      <c r="I178">
        <v>24</v>
      </c>
      <c r="J178">
        <v>20</v>
      </c>
      <c r="K178">
        <f>LN(100000/(G178/50))</f>
        <v>2.9345215425090947</v>
      </c>
      <c r="L178">
        <f>(K178*H178)/(J178*I178)</f>
        <v>6.113586546893947</v>
      </c>
      <c r="M178">
        <f>L178*24</f>
        <v>146.7260771254547</v>
      </c>
    </row>
    <row r="179" spans="1:7" ht="12.75">
      <c r="A179" s="6" t="s">
        <v>117</v>
      </c>
      <c r="B179" s="6"/>
      <c r="C179" s="7"/>
      <c r="D179" s="7"/>
      <c r="E179" s="8"/>
      <c r="F179" s="8"/>
      <c r="G179" s="8"/>
    </row>
    <row r="180" spans="1:7" ht="12.75">
      <c r="A180" s="6"/>
      <c r="B180" s="6"/>
      <c r="C180" s="7"/>
      <c r="D180" s="7"/>
      <c r="E180" s="8"/>
      <c r="F180" s="8"/>
      <c r="G180" s="8"/>
    </row>
    <row r="181" spans="1:7" ht="12.75">
      <c r="A181" s="6" t="s">
        <v>122</v>
      </c>
      <c r="B181" s="6"/>
      <c r="C181" s="2"/>
      <c r="D181" s="2"/>
      <c r="E181" s="3"/>
      <c r="F181" s="3"/>
      <c r="G181" s="3"/>
    </row>
    <row r="182" spans="1:13" ht="12.75">
      <c r="A182" s="5" t="s">
        <v>129</v>
      </c>
      <c r="B182" s="5" t="s">
        <v>143</v>
      </c>
      <c r="C182" s="2">
        <v>1000</v>
      </c>
      <c r="D182" s="2">
        <v>126</v>
      </c>
      <c r="E182" s="3">
        <f>D182/C182</f>
        <v>0.126</v>
      </c>
      <c r="F182" s="3">
        <f>E182*1000</f>
        <v>126</v>
      </c>
      <c r="G182" s="3">
        <f>F182*1000</f>
        <v>126000</v>
      </c>
      <c r="H182">
        <v>1000</v>
      </c>
      <c r="I182">
        <v>24</v>
      </c>
      <c r="J182">
        <v>20</v>
      </c>
      <c r="K182">
        <f>LN(10000/(G182/50))</f>
        <v>1.3783261914707137</v>
      </c>
      <c r="L182">
        <f>(K182*H182)/(J182*I182)</f>
        <v>2.87151289889732</v>
      </c>
      <c r="M182">
        <f>L182*24</f>
        <v>68.91630957353568</v>
      </c>
    </row>
    <row r="183" spans="1:13" ht="12.75">
      <c r="A183" s="5" t="s">
        <v>130</v>
      </c>
      <c r="B183" s="5" t="s">
        <v>143</v>
      </c>
      <c r="C183" s="2">
        <v>1000</v>
      </c>
      <c r="D183" s="2">
        <v>490</v>
      </c>
      <c r="E183" s="3">
        <f>D183/C183</f>
        <v>0.49</v>
      </c>
      <c r="F183" s="3">
        <f>E183*1000</f>
        <v>490</v>
      </c>
      <c r="G183" s="3">
        <f>F183*1000</f>
        <v>490000</v>
      </c>
      <c r="H183">
        <v>1000</v>
      </c>
      <c r="I183">
        <v>24</v>
      </c>
      <c r="J183">
        <v>20</v>
      </c>
      <c r="K183">
        <f>LN(10000/(G183/50))</f>
        <v>0.02020270731751947</v>
      </c>
      <c r="L183">
        <f>(K183*H183)/(J183*I183)</f>
        <v>0.04208897357816556</v>
      </c>
      <c r="M183">
        <f>L183*24</f>
        <v>1.0101353658759735</v>
      </c>
    </row>
    <row r="184" spans="1:13" ht="12.75">
      <c r="A184" s="5" t="s">
        <v>131</v>
      </c>
      <c r="B184" s="5" t="s">
        <v>143</v>
      </c>
      <c r="C184" s="2" t="s">
        <v>132</v>
      </c>
      <c r="D184" s="2"/>
      <c r="E184" s="3"/>
      <c r="F184" s="3"/>
      <c r="G184" s="3"/>
      <c r="H184">
        <v>1000</v>
      </c>
      <c r="I184">
        <v>24</v>
      </c>
      <c r="J184">
        <v>20</v>
      </c>
      <c r="K184" t="e">
        <f>LN(10000/(G184/50))</f>
        <v>#DIV/0!</v>
      </c>
      <c r="L184" t="e">
        <f>(K184*H184)/(J184*I184)</f>
        <v>#DIV/0!</v>
      </c>
      <c r="M184" t="e">
        <f>L184*24</f>
        <v>#DIV/0!</v>
      </c>
    </row>
    <row r="185" spans="1:7" ht="12.75">
      <c r="A185" s="6" t="s">
        <v>121</v>
      </c>
      <c r="B185" s="6"/>
      <c r="C185" s="7"/>
      <c r="D185" s="7"/>
      <c r="E185" s="8"/>
      <c r="F185" s="8"/>
      <c r="G185" s="8"/>
    </row>
    <row r="186" spans="1:7" ht="12.75">
      <c r="A186" s="5"/>
      <c r="B186" s="5"/>
      <c r="C186" s="2"/>
      <c r="D186" s="2"/>
      <c r="E186" s="3"/>
      <c r="F186" s="3"/>
      <c r="G186" s="3"/>
    </row>
    <row r="187" spans="1:7" ht="12.75">
      <c r="A187" s="6" t="s">
        <v>133</v>
      </c>
      <c r="B187" s="6"/>
      <c r="C187" s="7"/>
      <c r="D187" s="7"/>
      <c r="E187" s="8"/>
      <c r="F187" s="8"/>
      <c r="G187" s="8"/>
    </row>
    <row r="188" spans="1:13" ht="12.75">
      <c r="A188" s="5" t="s">
        <v>134</v>
      </c>
      <c r="B188" s="5" t="s">
        <v>46</v>
      </c>
      <c r="C188" s="2">
        <v>55</v>
      </c>
      <c r="D188" s="2">
        <v>953</v>
      </c>
      <c r="E188" s="3">
        <f>D188/C188</f>
        <v>17.327272727272728</v>
      </c>
      <c r="F188" s="3">
        <f aca="true" t="shared" si="18" ref="F188:G190">E188*1000</f>
        <v>17327.272727272728</v>
      </c>
      <c r="G188" s="3">
        <f t="shared" si="18"/>
        <v>17327272.727272727</v>
      </c>
      <c r="H188">
        <v>1000</v>
      </c>
      <c r="I188">
        <v>24</v>
      </c>
      <c r="J188">
        <v>20</v>
      </c>
      <c r="K188">
        <f>LN(1000000/(G188/50))</f>
        <v>1.059741287006415</v>
      </c>
      <c r="L188">
        <f>(K188*H188)/(J188*I188)</f>
        <v>2.2077943479300313</v>
      </c>
      <c r="M188">
        <f>L188*24</f>
        <v>52.98706435032075</v>
      </c>
    </row>
    <row r="189" spans="1:13" ht="12.75">
      <c r="A189" s="5" t="s">
        <v>135</v>
      </c>
      <c r="B189" s="5" t="s">
        <v>46</v>
      </c>
      <c r="C189" s="2">
        <v>80</v>
      </c>
      <c r="D189" s="2">
        <v>937</v>
      </c>
      <c r="E189" s="3">
        <f>D189/C189</f>
        <v>11.7125</v>
      </c>
      <c r="F189" s="3">
        <f t="shared" si="18"/>
        <v>11712.5</v>
      </c>
      <c r="G189" s="3">
        <f t="shared" si="18"/>
        <v>11712500</v>
      </c>
      <c r="H189">
        <v>1000</v>
      </c>
      <c r="I189">
        <v>24</v>
      </c>
      <c r="J189">
        <v>20</v>
      </c>
      <c r="K189">
        <f>LN(1000000/(G189/50))</f>
        <v>1.4513663578636053</v>
      </c>
      <c r="L189">
        <f>(K189*H189)/(J189*I189)</f>
        <v>3.0236799122158446</v>
      </c>
      <c r="M189">
        <f>L189*24</f>
        <v>72.56831789318028</v>
      </c>
    </row>
    <row r="190" spans="1:13" ht="12.75">
      <c r="A190" s="5" t="s">
        <v>136</v>
      </c>
      <c r="B190" s="5" t="s">
        <v>46</v>
      </c>
      <c r="C190" s="2">
        <v>50</v>
      </c>
      <c r="D190" s="2">
        <v>378</v>
      </c>
      <c r="E190" s="3">
        <f>D190/C190</f>
        <v>7.56</v>
      </c>
      <c r="F190" s="3">
        <f t="shared" si="18"/>
        <v>7560</v>
      </c>
      <c r="G190" s="3">
        <f t="shared" si="18"/>
        <v>7560000</v>
      </c>
      <c r="H190">
        <v>1000</v>
      </c>
      <c r="I190">
        <v>24</v>
      </c>
      <c r="J190">
        <v>20</v>
      </c>
      <c r="K190">
        <f>LN(1000000/(G190/50))</f>
        <v>1.8891518152367044</v>
      </c>
      <c r="L190">
        <f>(K190*H190)/(J190*I190)</f>
        <v>3.9357329484098007</v>
      </c>
      <c r="M190">
        <f>L190*24</f>
        <v>94.45759076183522</v>
      </c>
    </row>
    <row r="191" spans="1:7" ht="12.75">
      <c r="A191" s="6" t="s">
        <v>113</v>
      </c>
      <c r="B191" s="6"/>
      <c r="C191" s="7"/>
      <c r="D191" s="7"/>
      <c r="E191" s="8"/>
      <c r="F191" s="8"/>
      <c r="G191" s="8"/>
    </row>
    <row r="192" spans="1:7" ht="12.75">
      <c r="A192" s="6"/>
      <c r="B192" s="6"/>
      <c r="C192" s="7"/>
      <c r="D192" s="7"/>
      <c r="E192" s="8"/>
      <c r="F192" s="8"/>
      <c r="G192" s="8"/>
    </row>
    <row r="193" spans="1:7" ht="12.75">
      <c r="A193" s="6" t="s">
        <v>133</v>
      </c>
      <c r="B193" s="6"/>
      <c r="C193" s="2"/>
      <c r="D193" s="2"/>
      <c r="E193" s="3"/>
      <c r="F193" s="3"/>
      <c r="G193" s="3"/>
    </row>
    <row r="194" spans="1:13" ht="12.75">
      <c r="A194" s="5" t="s">
        <v>137</v>
      </c>
      <c r="B194" s="5" t="s">
        <v>46</v>
      </c>
      <c r="C194" s="2">
        <v>200</v>
      </c>
      <c r="D194" s="2">
        <v>207</v>
      </c>
      <c r="E194" s="3">
        <f>D194/C194</f>
        <v>1.035</v>
      </c>
      <c r="F194" s="3">
        <f aca="true" t="shared" si="19" ref="F194:G196">E194*1000</f>
        <v>1035</v>
      </c>
      <c r="G194" s="3">
        <f t="shared" si="19"/>
        <v>1035000</v>
      </c>
      <c r="H194">
        <v>1000</v>
      </c>
      <c r="I194">
        <v>24</v>
      </c>
      <c r="J194">
        <v>20</v>
      </c>
      <c r="K194">
        <f>LN(100000/(G194/50))</f>
        <v>1.575036485716768</v>
      </c>
      <c r="L194">
        <f>(K194*H194)/(J194*I194)</f>
        <v>3.2813260119099334</v>
      </c>
      <c r="M194">
        <f>L194*24</f>
        <v>78.75182428583841</v>
      </c>
    </row>
    <row r="195" spans="1:13" ht="12.75">
      <c r="A195" s="5" t="s">
        <v>138</v>
      </c>
      <c r="B195" s="5" t="s">
        <v>46</v>
      </c>
      <c r="C195" s="2">
        <v>180</v>
      </c>
      <c r="D195" s="2">
        <v>207</v>
      </c>
      <c r="E195" s="3">
        <f>D195/C195</f>
        <v>1.15</v>
      </c>
      <c r="F195" s="3">
        <f t="shared" si="19"/>
        <v>1150</v>
      </c>
      <c r="G195" s="3">
        <f t="shared" si="19"/>
        <v>1150000</v>
      </c>
      <c r="H195">
        <v>1000</v>
      </c>
      <c r="I195">
        <v>24</v>
      </c>
      <c r="J195">
        <v>20</v>
      </c>
      <c r="K195">
        <f>LN(100000/(G195/50))</f>
        <v>1.4696759700589417</v>
      </c>
      <c r="L195">
        <f>(K195*H195)/(J195*I195)</f>
        <v>3.061824937622795</v>
      </c>
      <c r="M195">
        <f>L195*24</f>
        <v>73.48379850294708</v>
      </c>
    </row>
    <row r="196" spans="1:13" ht="12.75">
      <c r="A196" s="5" t="s">
        <v>139</v>
      </c>
      <c r="B196" s="5" t="s">
        <v>46</v>
      </c>
      <c r="C196" s="2">
        <v>200</v>
      </c>
      <c r="D196" s="2">
        <v>159</v>
      </c>
      <c r="E196" s="3">
        <f>D196/C196</f>
        <v>0.795</v>
      </c>
      <c r="F196" s="3">
        <f t="shared" si="19"/>
        <v>795</v>
      </c>
      <c r="G196" s="3">
        <f t="shared" si="19"/>
        <v>795000</v>
      </c>
      <c r="H196">
        <v>1000</v>
      </c>
      <c r="I196">
        <v>24</v>
      </c>
      <c r="J196">
        <v>20</v>
      </c>
      <c r="K196">
        <f>LN(100000/(G196/50))</f>
        <v>1.8388510767619055</v>
      </c>
      <c r="L196">
        <f>(K196*H196)/(J196*I196)</f>
        <v>3.83093974325397</v>
      </c>
      <c r="M196">
        <f>L196*24</f>
        <v>91.94255383809528</v>
      </c>
    </row>
    <row r="197" spans="1:7" ht="12.75">
      <c r="A197" s="6" t="s">
        <v>117</v>
      </c>
      <c r="B197" s="6"/>
      <c r="C197" s="7"/>
      <c r="D197" s="7"/>
      <c r="E197" s="8"/>
      <c r="F197" s="8"/>
      <c r="G197" s="8"/>
    </row>
    <row r="198" spans="1:7" ht="12.75">
      <c r="A198" s="6"/>
      <c r="B198" s="6"/>
      <c r="C198" s="7"/>
      <c r="D198" s="7"/>
      <c r="E198" s="8"/>
      <c r="F198" s="8"/>
      <c r="G198" s="8"/>
    </row>
    <row r="199" spans="1:7" ht="12.75">
      <c r="A199" s="6" t="s">
        <v>133</v>
      </c>
      <c r="B199" s="6"/>
      <c r="C199" s="2"/>
      <c r="D199" s="2"/>
      <c r="E199" s="3"/>
      <c r="F199" s="3"/>
      <c r="G199" s="3"/>
    </row>
    <row r="200" spans="1:13" ht="12.75">
      <c r="A200" s="5" t="s">
        <v>140</v>
      </c>
      <c r="B200" s="5" t="s">
        <v>46</v>
      </c>
      <c r="C200" s="2">
        <v>1000</v>
      </c>
      <c r="D200" s="2">
        <v>69</v>
      </c>
      <c r="E200" s="3">
        <f>D200/C200</f>
        <v>0.069</v>
      </c>
      <c r="F200" s="3">
        <f aca="true" t="shared" si="20" ref="F200:G202">E200*1000</f>
        <v>69</v>
      </c>
      <c r="G200" s="3">
        <f t="shared" si="20"/>
        <v>69000</v>
      </c>
      <c r="H200">
        <v>1000</v>
      </c>
      <c r="I200">
        <v>24</v>
      </c>
      <c r="J200">
        <v>20</v>
      </c>
      <c r="K200">
        <f>LN(10000/(G200/50))</f>
        <v>1.9805015938249324</v>
      </c>
      <c r="L200">
        <f>(K200*H200)/(J200*I200)</f>
        <v>4.126044987135276</v>
      </c>
      <c r="M200">
        <f>L200*24</f>
        <v>99.02507969124662</v>
      </c>
    </row>
    <row r="201" spans="1:13" ht="12.75">
      <c r="A201" s="5" t="s">
        <v>141</v>
      </c>
      <c r="B201" s="5" t="s">
        <v>46</v>
      </c>
      <c r="C201" s="2">
        <v>1000</v>
      </c>
      <c r="D201" s="2">
        <v>63</v>
      </c>
      <c r="E201" s="3">
        <f>D201/C201</f>
        <v>0.063</v>
      </c>
      <c r="F201" s="3">
        <f t="shared" si="20"/>
        <v>63</v>
      </c>
      <c r="G201" s="3">
        <f t="shared" si="20"/>
        <v>63000</v>
      </c>
      <c r="H201">
        <v>1000</v>
      </c>
      <c r="I201">
        <v>24</v>
      </c>
      <c r="J201">
        <v>20</v>
      </c>
      <c r="K201">
        <f>LN(10000/(G201/50))</f>
        <v>2.0714733720306593</v>
      </c>
      <c r="L201">
        <f>(K201*H201)/(J201*I201)</f>
        <v>4.315569525063874</v>
      </c>
      <c r="M201">
        <f>L201*24</f>
        <v>103.57366860153297</v>
      </c>
    </row>
    <row r="202" spans="1:13" ht="12.75">
      <c r="A202" s="5" t="s">
        <v>142</v>
      </c>
      <c r="B202" s="5" t="s">
        <v>46</v>
      </c>
      <c r="C202" s="2">
        <v>1000</v>
      </c>
      <c r="D202" s="2">
        <v>180</v>
      </c>
      <c r="E202" s="3">
        <f>D202/C202</f>
        <v>0.18</v>
      </c>
      <c r="F202" s="3">
        <f t="shared" si="20"/>
        <v>180</v>
      </c>
      <c r="G202" s="3">
        <f t="shared" si="20"/>
        <v>180000</v>
      </c>
      <c r="H202">
        <v>1000</v>
      </c>
      <c r="I202">
        <v>24</v>
      </c>
      <c r="J202">
        <v>20</v>
      </c>
      <c r="K202">
        <f>LN(10000/(G202/50))</f>
        <v>1.0216512475319812</v>
      </c>
      <c r="L202">
        <f>(K202*H202)/(J202*I202)</f>
        <v>2.128440099024961</v>
      </c>
      <c r="M202">
        <f>L202*24</f>
        <v>51.082562376599064</v>
      </c>
    </row>
    <row r="203" spans="1:7" ht="12.75">
      <c r="A203" s="6" t="s">
        <v>121</v>
      </c>
      <c r="B203" s="6"/>
      <c r="C203" s="7"/>
      <c r="D203" s="7"/>
      <c r="E203" s="8"/>
      <c r="F203" s="8"/>
      <c r="G203" s="8"/>
    </row>
    <row r="204" ht="12.75">
      <c r="A204" s="1" t="s">
        <v>146</v>
      </c>
    </row>
    <row r="205" ht="12.75">
      <c r="A205" s="4">
        <v>39162</v>
      </c>
    </row>
    <row r="206" spans="1:7" ht="12.75">
      <c r="A206" s="5" t="s">
        <v>23</v>
      </c>
      <c r="B206" s="5"/>
      <c r="C206" s="2">
        <v>1000</v>
      </c>
      <c r="D206" s="2">
        <v>605</v>
      </c>
      <c r="E206" s="3">
        <f>D206/C206</f>
        <v>0.605</v>
      </c>
      <c r="F206" s="3">
        <f>E206*1000</f>
        <v>605</v>
      </c>
      <c r="G206" s="3">
        <f>F206*1000</f>
        <v>605000</v>
      </c>
    </row>
    <row r="207" spans="1:7" ht="12.75">
      <c r="A207" s="5" t="s">
        <v>24</v>
      </c>
      <c r="B207" s="5"/>
      <c r="C207" s="2">
        <v>1000</v>
      </c>
      <c r="D207" s="2">
        <v>567</v>
      </c>
      <c r="E207" s="3">
        <f>D207/C207</f>
        <v>0.567</v>
      </c>
      <c r="F207" s="3">
        <f>E207*1000</f>
        <v>567</v>
      </c>
      <c r="G207" s="3">
        <f>F207*1000</f>
        <v>567000</v>
      </c>
    </row>
    <row r="208" spans="1:7" ht="12.75">
      <c r="A208" s="6" t="s">
        <v>26</v>
      </c>
      <c r="B208" s="6"/>
      <c r="C208" s="7"/>
      <c r="D208" s="7"/>
      <c r="E208" s="8">
        <f>(E206+E207)/2</f>
        <v>0.586</v>
      </c>
      <c r="F208" s="8">
        <f>(F206+F207)/2</f>
        <v>586</v>
      </c>
      <c r="G208" s="8">
        <f>(G206+G207)/2</f>
        <v>586000</v>
      </c>
    </row>
    <row r="209" spans="1:7" ht="12.75">
      <c r="A209" s="5"/>
      <c r="B209" s="5"/>
      <c r="C209" s="2"/>
      <c r="D209" s="2"/>
      <c r="E209" s="3"/>
      <c r="F209" s="3"/>
      <c r="G209" s="3"/>
    </row>
    <row r="210" spans="1:7" ht="12.75">
      <c r="A210" s="5" t="s">
        <v>27</v>
      </c>
      <c r="B210" s="5"/>
      <c r="C210" s="2" t="s">
        <v>145</v>
      </c>
      <c r="D210" s="2"/>
      <c r="E210" s="3"/>
      <c r="F210" s="3"/>
      <c r="G210" s="3"/>
    </row>
    <row r="211" spans="1:7" ht="12.75">
      <c r="A211" s="5" t="s">
        <v>28</v>
      </c>
      <c r="B211" s="5"/>
      <c r="C211" s="2">
        <v>100</v>
      </c>
      <c r="D211" s="2">
        <v>224</v>
      </c>
      <c r="E211" s="3">
        <f>D211/C211</f>
        <v>2.24</v>
      </c>
      <c r="F211" s="3">
        <f>E211*1000</f>
        <v>2240</v>
      </c>
      <c r="G211" s="3">
        <f>E211*1000000</f>
        <v>2240000</v>
      </c>
    </row>
    <row r="212" spans="1:7" ht="12.75">
      <c r="A212" s="5" t="s">
        <v>29</v>
      </c>
      <c r="B212" s="5"/>
      <c r="C212" s="2">
        <v>100</v>
      </c>
      <c r="D212" s="2">
        <v>237</v>
      </c>
      <c r="E212" s="3">
        <f>D212/C212</f>
        <v>2.37</v>
      </c>
      <c r="F212" s="3">
        <f>E212*1000</f>
        <v>2370</v>
      </c>
      <c r="G212" s="3">
        <f>E212*1000000</f>
        <v>2370000</v>
      </c>
    </row>
    <row r="213" spans="1:7" ht="12.75">
      <c r="A213" s="6" t="s">
        <v>30</v>
      </c>
      <c r="B213" s="6"/>
      <c r="C213" s="7"/>
      <c r="D213" s="7"/>
      <c r="E213" s="8">
        <f>(E210+E211+E212)/3</f>
        <v>1.5366666666666668</v>
      </c>
      <c r="F213" s="8">
        <f>(F210+F211+F212)/3</f>
        <v>1536.6666666666667</v>
      </c>
      <c r="G213" s="8">
        <f>(G210+G211+G212)/3</f>
        <v>1536666.6666666667</v>
      </c>
    </row>
    <row r="214" spans="1:7" ht="12.75">
      <c r="A214" s="6"/>
      <c r="B214" s="6"/>
      <c r="C214" s="7"/>
      <c r="D214" s="7"/>
      <c r="E214" s="8"/>
      <c r="F214" s="8"/>
      <c r="G214" s="8"/>
    </row>
    <row r="215" spans="1:7" ht="12.75">
      <c r="A215" s="6" t="s">
        <v>122</v>
      </c>
      <c r="B215" s="6"/>
      <c r="C215" s="7"/>
      <c r="D215" s="7"/>
      <c r="E215" s="8"/>
      <c r="F215" s="8"/>
      <c r="G215" s="8"/>
    </row>
    <row r="216" spans="1:13" ht="12.75">
      <c r="A216" s="5" t="s">
        <v>31</v>
      </c>
      <c r="B216" s="5" t="s">
        <v>143</v>
      </c>
      <c r="C216" s="2">
        <v>65</v>
      </c>
      <c r="D216" s="2">
        <v>911</v>
      </c>
      <c r="E216" s="3">
        <f>D216/C216</f>
        <v>14.015384615384615</v>
      </c>
      <c r="F216" s="3">
        <f>E216*1000</f>
        <v>14015.384615384615</v>
      </c>
      <c r="G216" s="3">
        <f>E216*1000000</f>
        <v>14015384.615384616</v>
      </c>
      <c r="H216">
        <v>1000</v>
      </c>
      <c r="I216">
        <v>24</v>
      </c>
      <c r="J216">
        <v>20</v>
      </c>
      <c r="K216">
        <f>LN(1000000/(G216/50))</f>
        <v>1.2718673780638248</v>
      </c>
      <c r="L216">
        <f>(K216*H216)/(J216*I216)</f>
        <v>2.649723704299635</v>
      </c>
      <c r="M216">
        <f>L216*24</f>
        <v>63.593368903191234</v>
      </c>
    </row>
    <row r="217" spans="1:13" ht="12.75">
      <c r="A217" s="5" t="s">
        <v>32</v>
      </c>
      <c r="B217" s="5" t="s">
        <v>143</v>
      </c>
      <c r="C217" s="2">
        <v>45</v>
      </c>
      <c r="D217" s="2">
        <v>970</v>
      </c>
      <c r="E217" s="3">
        <f>D217/C217</f>
        <v>21.555555555555557</v>
      </c>
      <c r="F217" s="3">
        <f>E217*1000</f>
        <v>21555.55555555556</v>
      </c>
      <c r="G217" s="3">
        <f>E217*1000000</f>
        <v>21555555.555555556</v>
      </c>
      <c r="H217">
        <v>1000</v>
      </c>
      <c r="I217">
        <v>24</v>
      </c>
      <c r="J217">
        <v>20</v>
      </c>
      <c r="K217">
        <f>LN(1000000/(G217/50))</f>
        <v>0.8413894237010372</v>
      </c>
      <c r="L217">
        <f>(K217*H217)/(J217*I217)</f>
        <v>1.7528946327104942</v>
      </c>
      <c r="M217">
        <f>L217*24</f>
        <v>42.06947118505186</v>
      </c>
    </row>
    <row r="218" spans="1:13" ht="12.75">
      <c r="A218" s="5" t="s">
        <v>33</v>
      </c>
      <c r="B218" s="5" t="s">
        <v>143</v>
      </c>
      <c r="C218" s="2">
        <v>33</v>
      </c>
      <c r="D218" s="2">
        <v>302</v>
      </c>
      <c r="E218" s="3">
        <f>D218/C218</f>
        <v>9.151515151515152</v>
      </c>
      <c r="F218" s="3">
        <f>E218*1000</f>
        <v>9151.515151515152</v>
      </c>
      <c r="G218" s="3">
        <f>E218*1000000</f>
        <v>9151515.151515152</v>
      </c>
      <c r="H218">
        <v>1000</v>
      </c>
      <c r="I218">
        <v>24</v>
      </c>
      <c r="J218">
        <v>20</v>
      </c>
      <c r="K218">
        <f>LN(1000000/(G218/50))</f>
        <v>1.6981035495197567</v>
      </c>
      <c r="L218">
        <f>(K218*H218)/(J218*I218)</f>
        <v>3.53771572816616</v>
      </c>
      <c r="M218">
        <f>L218*24</f>
        <v>84.90517747598784</v>
      </c>
    </row>
    <row r="219" spans="1:7" ht="12.75">
      <c r="A219" s="6" t="s">
        <v>34</v>
      </c>
      <c r="B219" s="6"/>
      <c r="C219" s="7"/>
      <c r="D219" s="7"/>
      <c r="E219" s="8">
        <f>(E216+E217+E218)/3</f>
        <v>14.90748510748511</v>
      </c>
      <c r="F219" s="8">
        <f>(F216+F217+F218)/3</f>
        <v>14907.485107485109</v>
      </c>
      <c r="G219" s="8">
        <f>(G216+G217+G218)/3</f>
        <v>14907485.10748511</v>
      </c>
    </row>
    <row r="220" spans="1:7" ht="12.75">
      <c r="A220" s="6"/>
      <c r="B220" s="6"/>
      <c r="C220" s="7"/>
      <c r="D220" s="7"/>
      <c r="E220" s="8"/>
      <c r="F220" s="8"/>
      <c r="G220" s="8"/>
    </row>
    <row r="221" spans="1:7" ht="12.75">
      <c r="A221" s="6" t="s">
        <v>122</v>
      </c>
      <c r="B221" s="6"/>
      <c r="C221" s="2"/>
      <c r="D221" s="2"/>
      <c r="E221" s="3"/>
      <c r="F221" s="3"/>
      <c r="G221" s="3"/>
    </row>
    <row r="222" spans="1:13" ht="12.75">
      <c r="A222" s="5" t="s">
        <v>35</v>
      </c>
      <c r="B222" s="5" t="s">
        <v>143</v>
      </c>
      <c r="C222" s="2">
        <v>100</v>
      </c>
      <c r="D222" s="2">
        <v>334</v>
      </c>
      <c r="E222" s="3">
        <f>D222/C222</f>
        <v>3.34</v>
      </c>
      <c r="F222" s="3">
        <f>E222*1000</f>
        <v>3340</v>
      </c>
      <c r="G222" s="3">
        <f>E222*1000000</f>
        <v>3340000</v>
      </c>
      <c r="H222">
        <v>1000</v>
      </c>
      <c r="I222">
        <v>24</v>
      </c>
      <c r="J222">
        <v>20</v>
      </c>
      <c r="K222">
        <f>LN(100000/(G222/50))</f>
        <v>0.40346710544549136</v>
      </c>
      <c r="L222">
        <f>(K222*H222)/(J222*I222)</f>
        <v>0.840556469678107</v>
      </c>
      <c r="M222">
        <f>L222*24</f>
        <v>20.17335527227457</v>
      </c>
    </row>
    <row r="223" spans="1:13" ht="12.75">
      <c r="A223" s="5" t="s">
        <v>36</v>
      </c>
      <c r="B223" s="5" t="s">
        <v>143</v>
      </c>
      <c r="C223" s="2">
        <v>81</v>
      </c>
      <c r="D223" s="2">
        <v>304</v>
      </c>
      <c r="E223" s="3">
        <f>D223/C223</f>
        <v>3.753086419753086</v>
      </c>
      <c r="F223" s="3">
        <f>E223*1000</f>
        <v>3753.0864197530864</v>
      </c>
      <c r="G223" s="3">
        <f>E223*1000000</f>
        <v>3753086.4197530863</v>
      </c>
      <c r="H223">
        <v>1000</v>
      </c>
      <c r="I223">
        <v>24</v>
      </c>
      <c r="J223">
        <v>20</v>
      </c>
      <c r="K223">
        <f>LN(100000/(G223/50))</f>
        <v>0.2868593657003175</v>
      </c>
      <c r="L223">
        <f>(K223*H223)/(J223*I223)</f>
        <v>0.5976236785423281</v>
      </c>
      <c r="M223">
        <f>L223*24</f>
        <v>14.342968285015875</v>
      </c>
    </row>
    <row r="224" spans="1:13" ht="12.75">
      <c r="A224" s="5" t="s">
        <v>37</v>
      </c>
      <c r="B224" s="5" t="s">
        <v>143</v>
      </c>
      <c r="C224" s="2">
        <v>106</v>
      </c>
      <c r="D224" s="2">
        <v>301</v>
      </c>
      <c r="E224" s="3">
        <f>D224/C224</f>
        <v>2.839622641509434</v>
      </c>
      <c r="F224" s="3">
        <f>E224*1000</f>
        <v>2839.622641509434</v>
      </c>
      <c r="G224" s="3">
        <f>E224*1000000</f>
        <v>2839622.6415094337</v>
      </c>
      <c r="H224">
        <v>1000</v>
      </c>
      <c r="I224">
        <v>24</v>
      </c>
      <c r="J224">
        <v>20</v>
      </c>
      <c r="K224">
        <f>LN(100000/(G224/50))</f>
        <v>0.5657667417972919</v>
      </c>
      <c r="L224">
        <f>(K224*H224)/(J224*I224)</f>
        <v>1.1786807120776917</v>
      </c>
      <c r="M224">
        <f>L224*24</f>
        <v>28.288337089864598</v>
      </c>
    </row>
    <row r="225" spans="1:7" ht="12.75">
      <c r="A225" s="6" t="s">
        <v>38</v>
      </c>
      <c r="B225" s="6"/>
      <c r="C225" s="7"/>
      <c r="D225" s="7"/>
      <c r="E225" s="8">
        <f>(E222+E223+E224)/3</f>
        <v>3.31090302042084</v>
      </c>
      <c r="F225" s="8">
        <f>(F222+F223+F224)/3</f>
        <v>3310.9030204208398</v>
      </c>
      <c r="G225" s="8">
        <f>(G222+G223+G224)/3</f>
        <v>3310903.02042084</v>
      </c>
    </row>
    <row r="226" spans="1:7" ht="12.75">
      <c r="A226" s="6"/>
      <c r="B226" s="6"/>
      <c r="C226" s="7"/>
      <c r="D226" s="7"/>
      <c r="E226" s="8"/>
      <c r="F226" s="8"/>
      <c r="G226" s="8"/>
    </row>
    <row r="227" spans="1:7" ht="12.75">
      <c r="A227" s="6" t="s">
        <v>122</v>
      </c>
      <c r="B227" s="6"/>
      <c r="C227" s="2"/>
      <c r="D227" s="2"/>
      <c r="E227" s="3"/>
      <c r="F227" s="3"/>
      <c r="G227" s="3"/>
    </row>
    <row r="228" spans="1:13" ht="12.75">
      <c r="A228" s="5" t="s">
        <v>39</v>
      </c>
      <c r="B228" s="5" t="s">
        <v>143</v>
      </c>
      <c r="C228" s="2">
        <v>1000</v>
      </c>
      <c r="D228" s="2">
        <v>444</v>
      </c>
      <c r="E228" s="3">
        <f>D228/C228</f>
        <v>0.444</v>
      </c>
      <c r="F228" s="3">
        <f>E228*1000</f>
        <v>444</v>
      </c>
      <c r="G228" s="3">
        <f>E228*1000000</f>
        <v>444000</v>
      </c>
      <c r="H228">
        <v>1000</v>
      </c>
      <c r="I228">
        <v>24</v>
      </c>
      <c r="J228">
        <v>20</v>
      </c>
      <c r="K228">
        <f>LN(10000/(G228/50))</f>
        <v>0.11878353598996702</v>
      </c>
      <c r="L228">
        <f>(K228*H228)/(J228*I228)</f>
        <v>0.24746569997909795</v>
      </c>
      <c r="M228">
        <f>L228*24</f>
        <v>5.939176799498351</v>
      </c>
    </row>
    <row r="229" spans="1:13" ht="12.75">
      <c r="A229" s="5" t="s">
        <v>40</v>
      </c>
      <c r="B229" s="5" t="s">
        <v>143</v>
      </c>
      <c r="C229" s="2">
        <v>1000</v>
      </c>
      <c r="D229" s="2">
        <v>399</v>
      </c>
      <c r="E229" s="3">
        <f>D229/C229</f>
        <v>0.399</v>
      </c>
      <c r="F229" s="3">
        <f>E229*1000</f>
        <v>399</v>
      </c>
      <c r="G229" s="3">
        <f>E229*1000000</f>
        <v>399000</v>
      </c>
      <c r="H229">
        <v>1000</v>
      </c>
      <c r="I229">
        <v>24</v>
      </c>
      <c r="J229">
        <v>20</v>
      </c>
      <c r="K229">
        <f>LN(10000/(G229/50))</f>
        <v>0.22564668153232822</v>
      </c>
      <c r="L229">
        <f>(K229*H229)/(J229*I229)</f>
        <v>0.47009725319235046</v>
      </c>
      <c r="M229">
        <f>L229*24</f>
        <v>11.282334076616412</v>
      </c>
    </row>
    <row r="230" spans="1:13" ht="12.75">
      <c r="A230" s="5" t="s">
        <v>41</v>
      </c>
      <c r="B230" s="5" t="s">
        <v>143</v>
      </c>
      <c r="C230" s="2">
        <v>1000</v>
      </c>
      <c r="D230" s="2">
        <v>418</v>
      </c>
      <c r="E230" s="3">
        <f>D230/C230</f>
        <v>0.418</v>
      </c>
      <c r="F230" s="3">
        <f>E230*1000</f>
        <v>418</v>
      </c>
      <c r="G230" s="3">
        <f>E230*1000000</f>
        <v>418000</v>
      </c>
      <c r="H230">
        <v>1000</v>
      </c>
      <c r="I230">
        <v>24</v>
      </c>
      <c r="J230">
        <v>20</v>
      </c>
      <c r="K230">
        <f>LN(10000/(G230/50))</f>
        <v>0.17912666589743545</v>
      </c>
      <c r="L230">
        <f>(K230*H230)/(J230*I230)</f>
        <v>0.37318055395299055</v>
      </c>
      <c r="M230">
        <f>L230*24</f>
        <v>8.956333294871772</v>
      </c>
    </row>
    <row r="231" spans="1:7" ht="12.75">
      <c r="A231" s="6" t="s">
        <v>42</v>
      </c>
      <c r="B231" s="6"/>
      <c r="C231" s="7"/>
      <c r="D231" s="7"/>
      <c r="E231" s="8">
        <f>(E228+E229+E230)/3</f>
        <v>0.4203333333333333</v>
      </c>
      <c r="F231" s="8">
        <f>(F228+F229+F230)/3</f>
        <v>420.3333333333333</v>
      </c>
      <c r="G231" s="8">
        <f>(G228+G229+G230)/3</f>
        <v>420333.3333333333</v>
      </c>
    </row>
    <row r="233" ht="12.75">
      <c r="A233" s="30" t="s">
        <v>165</v>
      </c>
    </row>
    <row r="234" ht="12.75">
      <c r="A234" s="31">
        <v>39159</v>
      </c>
    </row>
    <row r="235" spans="1:7" ht="12.75">
      <c r="A235" s="5" t="s">
        <v>23</v>
      </c>
      <c r="B235" s="5"/>
      <c r="C235" s="2">
        <v>100</v>
      </c>
      <c r="D235" s="2">
        <v>158</v>
      </c>
      <c r="E235" s="3">
        <f>D235/C235</f>
        <v>1.58</v>
      </c>
      <c r="F235" s="3">
        <f>E235*1000</f>
        <v>1580</v>
      </c>
      <c r="G235" s="3">
        <f>F235*1000</f>
        <v>1580000</v>
      </c>
    </row>
    <row r="236" spans="1:7" ht="12.75">
      <c r="A236" s="5"/>
      <c r="B236" s="5"/>
      <c r="C236" s="2"/>
      <c r="D236" s="2"/>
      <c r="E236" s="3"/>
      <c r="F236" s="3"/>
      <c r="G236" s="3"/>
    </row>
    <row r="237" spans="1:7" ht="12.75">
      <c r="A237" s="5" t="s">
        <v>160</v>
      </c>
      <c r="B237" s="5"/>
      <c r="C237" s="2">
        <v>100</v>
      </c>
      <c r="D237" s="2">
        <v>185</v>
      </c>
      <c r="E237" s="3">
        <f>D237/C237</f>
        <v>1.85</v>
      </c>
      <c r="F237" s="3">
        <f>E237*1000</f>
        <v>1850</v>
      </c>
      <c r="G237" s="3">
        <f>E237*1000000</f>
        <v>1850000</v>
      </c>
    </row>
    <row r="238" spans="1:7" ht="12.75">
      <c r="A238" s="5" t="s">
        <v>161</v>
      </c>
      <c r="B238" s="5"/>
      <c r="C238" s="2">
        <v>102</v>
      </c>
      <c r="D238" s="2">
        <v>181</v>
      </c>
      <c r="E238" s="3">
        <f>D238/C238</f>
        <v>1.7745098039215685</v>
      </c>
      <c r="F238" s="3">
        <f>E238*1000</f>
        <v>1774.5098039215686</v>
      </c>
      <c r="G238" s="3">
        <f>E238*1000000</f>
        <v>1774509.8039215684</v>
      </c>
    </row>
    <row r="239" spans="1:7" ht="12.75">
      <c r="A239" s="5" t="s">
        <v>162</v>
      </c>
      <c r="B239" s="5"/>
      <c r="C239" s="2">
        <v>100</v>
      </c>
      <c r="D239" s="2">
        <v>236</v>
      </c>
      <c r="E239" s="3">
        <f>D239/C239</f>
        <v>2.36</v>
      </c>
      <c r="F239" s="3">
        <f>E239*1000</f>
        <v>2360</v>
      </c>
      <c r="G239" s="3">
        <f>E239*1000000</f>
        <v>2360000</v>
      </c>
    </row>
    <row r="240" spans="1:7" ht="12.75">
      <c r="A240" s="6" t="s">
        <v>163</v>
      </c>
      <c r="B240" s="6"/>
      <c r="C240" s="7"/>
      <c r="D240" s="7"/>
      <c r="E240" s="8">
        <f>(E237+E238+E239)/3</f>
        <v>1.9948366013071894</v>
      </c>
      <c r="F240" s="8">
        <f>(F237+F238+F239)/3</f>
        <v>1994.8366013071893</v>
      </c>
      <c r="G240" s="8">
        <f>(G237+G238+G239)/3</f>
        <v>1994836.6013071893</v>
      </c>
    </row>
    <row r="241" spans="1:7" ht="12.75">
      <c r="A241" s="6"/>
      <c r="B241" s="6"/>
      <c r="C241" s="7"/>
      <c r="D241" s="7"/>
      <c r="E241" s="8"/>
      <c r="F241" s="8"/>
      <c r="G241" s="8"/>
    </row>
    <row r="242" spans="1:13" ht="12.75">
      <c r="A242" s="5" t="s">
        <v>148</v>
      </c>
      <c r="B242" s="5" t="s">
        <v>143</v>
      </c>
      <c r="C242" s="2">
        <v>21</v>
      </c>
      <c r="D242" s="2">
        <v>429</v>
      </c>
      <c r="E242" s="3">
        <f>D242/C242</f>
        <v>20.428571428571427</v>
      </c>
      <c r="F242" s="3">
        <f>E242*1000</f>
        <v>20428.571428571428</v>
      </c>
      <c r="G242" s="3">
        <f>E242*1000000</f>
        <v>20428571.428571425</v>
      </c>
      <c r="H242">
        <v>1000</v>
      </c>
      <c r="I242">
        <v>24</v>
      </c>
      <c r="J242">
        <v>20</v>
      </c>
      <c r="K242">
        <f>LN(1000000/(G242/50))</f>
        <v>0.8950885242235522</v>
      </c>
      <c r="L242">
        <f>(K242*H242)/(J242*I242)</f>
        <v>1.8647677587990672</v>
      </c>
      <c r="M242">
        <f>L242*24</f>
        <v>44.754426211177616</v>
      </c>
    </row>
    <row r="243" spans="1:13" ht="12.75">
      <c r="A243" s="5" t="s">
        <v>149</v>
      </c>
      <c r="B243" s="5" t="s">
        <v>143</v>
      </c>
      <c r="C243" s="2">
        <v>21</v>
      </c>
      <c r="D243" s="2">
        <v>481</v>
      </c>
      <c r="E243" s="3">
        <f>D243/C243</f>
        <v>22.904761904761905</v>
      </c>
      <c r="F243" s="3">
        <f>E243*1000</f>
        <v>22904.761904761905</v>
      </c>
      <c r="G243" s="3">
        <f>E243*1000000</f>
        <v>22904761.904761907</v>
      </c>
      <c r="H243">
        <v>1000</v>
      </c>
      <c r="I243">
        <v>24</v>
      </c>
      <c r="J243">
        <v>20</v>
      </c>
      <c r="K243">
        <f>LN(1000000/(G243/50))</f>
        <v>0.7806781730458079</v>
      </c>
      <c r="L243">
        <f>(K243*H243)/(J243*I243)</f>
        <v>1.6264128605120998</v>
      </c>
      <c r="M243">
        <f>L243*24</f>
        <v>39.03390865229039</v>
      </c>
    </row>
    <row r="244" spans="1:13" ht="12.75">
      <c r="A244" s="5" t="s">
        <v>150</v>
      </c>
      <c r="B244" s="5" t="s">
        <v>143</v>
      </c>
      <c r="C244" s="2">
        <v>21</v>
      </c>
      <c r="D244" s="2">
        <v>482</v>
      </c>
      <c r="E244" s="3">
        <f>D244/C244</f>
        <v>22.952380952380953</v>
      </c>
      <c r="F244" s="3">
        <f>E244*1000</f>
        <v>22952.380952380954</v>
      </c>
      <c r="G244" s="3">
        <f>E244*1000000</f>
        <v>22952380.95238095</v>
      </c>
      <c r="H244">
        <v>1000</v>
      </c>
      <c r="I244">
        <v>24</v>
      </c>
      <c r="J244">
        <v>20</v>
      </c>
      <c r="K244">
        <f>LN(1000000/(G244/50))</f>
        <v>0.7786013291009687</v>
      </c>
      <c r="L244">
        <f>(K244*H244)/(J244*I244)</f>
        <v>1.6220861022936848</v>
      </c>
      <c r="M244">
        <f>L244*24</f>
        <v>38.93006645504843</v>
      </c>
    </row>
    <row r="245" spans="1:7" ht="12.75">
      <c r="A245" s="6" t="s">
        <v>151</v>
      </c>
      <c r="B245" s="6"/>
      <c r="C245" s="7"/>
      <c r="D245" s="7"/>
      <c r="E245" s="8">
        <f>(E242+E243+E244)/3</f>
        <v>22.09523809523809</v>
      </c>
      <c r="F245" s="8">
        <f>(F242+F243+F244)/3</f>
        <v>22095.238095238095</v>
      </c>
      <c r="G245" s="8">
        <f>(G242+G243+G244)/3</f>
        <v>22095238.095238093</v>
      </c>
    </row>
    <row r="246" spans="1:7" ht="12.75">
      <c r="A246" s="6"/>
      <c r="B246" s="6"/>
      <c r="C246" s="7"/>
      <c r="D246" s="7"/>
      <c r="E246" s="8"/>
      <c r="F246" s="8"/>
      <c r="G246" s="8"/>
    </row>
    <row r="247" spans="1:7" ht="12.75">
      <c r="A247" s="5" t="s">
        <v>152</v>
      </c>
      <c r="B247" s="6"/>
      <c r="C247" s="2">
        <v>100</v>
      </c>
      <c r="D247" s="2">
        <v>299</v>
      </c>
      <c r="E247" s="3">
        <f>D247/C247</f>
        <v>2.99</v>
      </c>
      <c r="F247" s="3">
        <f>E247*1000</f>
        <v>2990</v>
      </c>
      <c r="G247" s="3">
        <f>E247*1000000</f>
        <v>2990000</v>
      </c>
    </row>
    <row r="248" spans="1:13" ht="12.75">
      <c r="A248" s="5" t="s">
        <v>153</v>
      </c>
      <c r="B248" s="5" t="s">
        <v>143</v>
      </c>
      <c r="C248" s="2">
        <v>104</v>
      </c>
      <c r="D248" s="2">
        <v>285</v>
      </c>
      <c r="E248" s="3">
        <f>D248/C248</f>
        <v>2.7403846153846154</v>
      </c>
      <c r="F248" s="3">
        <f>E248*1000</f>
        <v>2740.3846153846152</v>
      </c>
      <c r="G248" s="3">
        <f>E248*1000000</f>
        <v>2740384.6153846155</v>
      </c>
      <c r="H248">
        <v>1000</v>
      </c>
      <c r="I248">
        <v>24</v>
      </c>
      <c r="J248">
        <v>20</v>
      </c>
      <c r="K248">
        <f>LN(100000/(G248/50))</f>
        <v>0.6013396313068224</v>
      </c>
      <c r="L248">
        <f>(K248*H248)/(J248*I248)</f>
        <v>1.25279089855588</v>
      </c>
      <c r="M248">
        <f>L248*24</f>
        <v>30.06698156534112</v>
      </c>
    </row>
    <row r="249" spans="1:13" ht="12.75">
      <c r="A249" s="5" t="s">
        <v>154</v>
      </c>
      <c r="B249" s="5" t="s">
        <v>143</v>
      </c>
      <c r="C249" s="2">
        <v>123</v>
      </c>
      <c r="D249" s="2">
        <v>193</v>
      </c>
      <c r="E249" s="3">
        <f>D249/C249</f>
        <v>1.5691056910569106</v>
      </c>
      <c r="F249" s="3">
        <f>E249*1000</f>
        <v>1569.1056910569105</v>
      </c>
      <c r="G249" s="3">
        <f>E249*1000000</f>
        <v>1569105.6910569107</v>
      </c>
      <c r="H249">
        <v>1000</v>
      </c>
      <c r="I249">
        <v>24</v>
      </c>
      <c r="J249">
        <v>20</v>
      </c>
      <c r="K249">
        <f>LN(100000/(G249/50))</f>
        <v>1.1589320789016322</v>
      </c>
      <c r="L249">
        <f>(K249*H249)/(J249*I249)</f>
        <v>2.414441831045067</v>
      </c>
      <c r="M249">
        <f>L249*24</f>
        <v>57.946603945081606</v>
      </c>
    </row>
    <row r="250" spans="1:13" ht="12.75">
      <c r="A250" s="5" t="s">
        <v>155</v>
      </c>
      <c r="B250" s="5" t="s">
        <v>143</v>
      </c>
      <c r="C250" s="2">
        <v>100</v>
      </c>
      <c r="D250" s="2">
        <v>184</v>
      </c>
      <c r="E250" s="3">
        <f>D250/C250</f>
        <v>1.84</v>
      </c>
      <c r="F250" s="3">
        <f>E250*1000</f>
        <v>1840</v>
      </c>
      <c r="G250" s="3">
        <f>E250*1000000</f>
        <v>1840000</v>
      </c>
      <c r="H250">
        <v>1000</v>
      </c>
      <c r="I250">
        <v>24</v>
      </c>
      <c r="J250">
        <v>20</v>
      </c>
      <c r="K250">
        <f>LN(100000/(G250/50))</f>
        <v>0.9996723408132061</v>
      </c>
      <c r="L250">
        <f>(K250*H250)/(J250*I250)</f>
        <v>2.082650710027513</v>
      </c>
      <c r="M250">
        <f>L250*24</f>
        <v>49.983617040660306</v>
      </c>
    </row>
    <row r="251" spans="1:7" ht="12.75">
      <c r="A251" s="6" t="s">
        <v>156</v>
      </c>
      <c r="B251" s="6"/>
      <c r="C251" s="7"/>
      <c r="D251" s="7"/>
      <c r="E251" s="8">
        <f>(E247+E249+E250)/4</f>
        <v>1.5997764227642277</v>
      </c>
      <c r="F251" s="8">
        <f>(F247+F249+F250)/4</f>
        <v>1599.7764227642276</v>
      </c>
      <c r="G251" s="8">
        <f>(G247+G249+G250)/4</f>
        <v>1599776.4227642277</v>
      </c>
    </row>
    <row r="252" spans="1:7" ht="12.75">
      <c r="A252" s="6"/>
      <c r="B252" s="6"/>
      <c r="C252" s="7"/>
      <c r="D252" s="7"/>
      <c r="E252" s="8"/>
      <c r="F252" s="8"/>
      <c r="G252" s="8"/>
    </row>
    <row r="253" spans="1:7" ht="12.75">
      <c r="A253" s="5" t="s">
        <v>157</v>
      </c>
      <c r="B253" s="5" t="s">
        <v>143</v>
      </c>
      <c r="C253" s="2">
        <v>1000</v>
      </c>
      <c r="D253" s="2">
        <v>336</v>
      </c>
      <c r="E253" s="3">
        <f>D253/C253</f>
        <v>0.336</v>
      </c>
      <c r="F253" s="3">
        <f>E253*1000</f>
        <v>336</v>
      </c>
      <c r="G253" s="3">
        <f>E253*1000000</f>
        <v>336000</v>
      </c>
    </row>
    <row r="254" spans="1:13" ht="12.75">
      <c r="A254" s="5" t="s">
        <v>158</v>
      </c>
      <c r="B254" s="5" t="s">
        <v>143</v>
      </c>
      <c r="C254" s="2">
        <v>1000</v>
      </c>
      <c r="D254" s="2">
        <v>291</v>
      </c>
      <c r="E254" s="3">
        <f>D254/C254</f>
        <v>0.291</v>
      </c>
      <c r="F254" s="3">
        <f>E254*1000</f>
        <v>291</v>
      </c>
      <c r="G254" s="3">
        <f>E254*1000000</f>
        <v>291000</v>
      </c>
      <c r="H254">
        <v>1000</v>
      </c>
      <c r="I254">
        <v>24</v>
      </c>
      <c r="J254">
        <v>20</v>
      </c>
      <c r="K254">
        <f>LN(10000/(G254/50))</f>
        <v>0.5412848312506991</v>
      </c>
      <c r="L254">
        <f>(K254*H254)/(J254*I254)</f>
        <v>1.12767673177229</v>
      </c>
      <c r="M254">
        <f>L254*24</f>
        <v>27.06424156253496</v>
      </c>
    </row>
    <row r="255" spans="1:13" ht="12.75">
      <c r="A255" s="5" t="s">
        <v>159</v>
      </c>
      <c r="B255" s="5" t="s">
        <v>143</v>
      </c>
      <c r="C255" s="2">
        <v>1000</v>
      </c>
      <c r="D255" s="2">
        <v>241</v>
      </c>
      <c r="E255" s="3">
        <f>D255/C255</f>
        <v>0.241</v>
      </c>
      <c r="F255" s="3">
        <f>E255*1000</f>
        <v>241</v>
      </c>
      <c r="G255" s="3">
        <f>E255*1000000</f>
        <v>241000</v>
      </c>
      <c r="H255">
        <v>1000</v>
      </c>
      <c r="I255">
        <v>24</v>
      </c>
      <c r="J255">
        <v>20</v>
      </c>
      <c r="K255">
        <f>LN(10000/(G255/50))</f>
        <v>0.7298111649315369</v>
      </c>
      <c r="L255">
        <f>(K255*H255)/(J255*I255)</f>
        <v>1.5204399269407018</v>
      </c>
      <c r="M255">
        <f>L255*24</f>
        <v>36.490558246576846</v>
      </c>
    </row>
    <row r="256" spans="1:13" ht="12.75">
      <c r="A256" s="6" t="s">
        <v>164</v>
      </c>
      <c r="C256" s="7"/>
      <c r="D256" s="7"/>
      <c r="E256" s="8">
        <f>(E253+E254+E255)/3</f>
        <v>0.28933333333333333</v>
      </c>
      <c r="F256" s="8">
        <f>(F253+F254+F255)/3</f>
        <v>289.3333333333333</v>
      </c>
      <c r="G256" s="8">
        <f>(G253+G254+G255)/3</f>
        <v>289333.3333333333</v>
      </c>
      <c r="H256">
        <v>1000</v>
      </c>
      <c r="I256">
        <v>24</v>
      </c>
      <c r="J256">
        <v>20</v>
      </c>
      <c r="K256">
        <f>LN(10000/(G256/50))</f>
        <v>0.5470286724299513</v>
      </c>
      <c r="L256">
        <f>(K256*H256)/(J256*I256)</f>
        <v>1.1396430675623987</v>
      </c>
      <c r="M256">
        <f>L256*24</f>
        <v>27.35143362149757</v>
      </c>
    </row>
    <row r="264" ht="12.75">
      <c r="C264" t="s">
        <v>166</v>
      </c>
    </row>
  </sheetData>
  <sheetProtection/>
  <printOptions/>
  <pageMargins left="0.43" right="0.75" top="0.53" bottom="0.5" header="0.5" footer="0.5"/>
  <pageSetup fitToWidth="2" fitToHeight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6"/>
  <sheetViews>
    <sheetView zoomScalePageLayoutView="0" workbookViewId="0" topLeftCell="A1">
      <selection activeCell="B122" sqref="B122"/>
    </sheetView>
  </sheetViews>
  <sheetFormatPr defaultColWidth="9.140625" defaultRowHeight="12.75"/>
  <cols>
    <col min="1" max="1" width="23.421875" style="0" customWidth="1"/>
    <col min="2" max="2" width="22.00390625" style="0" customWidth="1"/>
    <col min="3" max="3" width="16.140625" style="0" customWidth="1"/>
    <col min="4" max="4" width="14.28125" style="0" customWidth="1"/>
    <col min="5" max="5" width="13.140625" style="0" customWidth="1"/>
    <col min="6" max="6" width="13.140625" style="14" customWidth="1"/>
    <col min="7" max="7" width="14.7109375" style="14" customWidth="1"/>
    <col min="8" max="8" width="13.140625" style="14" customWidth="1"/>
  </cols>
  <sheetData>
    <row r="2" spans="2:8" s="13" customFormat="1" ht="12.75">
      <c r="B2" s="13" t="s">
        <v>66</v>
      </c>
      <c r="C2" s="13" t="s">
        <v>47</v>
      </c>
      <c r="D2" s="13" t="s">
        <v>48</v>
      </c>
      <c r="E2" s="13" t="s">
        <v>49</v>
      </c>
      <c r="F2" s="16" t="s">
        <v>53</v>
      </c>
      <c r="G2" s="16" t="s">
        <v>54</v>
      </c>
      <c r="H2" s="16"/>
    </row>
    <row r="3" spans="1:8" s="18" customFormat="1" ht="12.75">
      <c r="A3" s="13" t="s">
        <v>91</v>
      </c>
      <c r="C3" s="18" t="s">
        <v>51</v>
      </c>
      <c r="D3" s="18" t="s">
        <v>52</v>
      </c>
      <c r="E3" s="18" t="s">
        <v>50</v>
      </c>
      <c r="F3" s="19"/>
      <c r="G3" s="19" t="s">
        <v>55</v>
      </c>
      <c r="H3" s="19" t="s">
        <v>56</v>
      </c>
    </row>
    <row r="4" spans="1:8" ht="12.75">
      <c r="A4" t="s">
        <v>57</v>
      </c>
      <c r="B4" t="s">
        <v>9</v>
      </c>
      <c r="C4">
        <v>1000</v>
      </c>
      <c r="D4">
        <v>24</v>
      </c>
      <c r="E4">
        <v>15</v>
      </c>
      <c r="F4" s="14">
        <v>0.6801810345626779</v>
      </c>
      <c r="G4" s="14">
        <v>1.889391762674105</v>
      </c>
      <c r="H4" s="14">
        <v>45.34540230417852</v>
      </c>
    </row>
    <row r="5" spans="1:8" ht="12.75">
      <c r="A5" t="s">
        <v>58</v>
      </c>
      <c r="B5" t="s">
        <v>9</v>
      </c>
      <c r="C5">
        <v>1000</v>
      </c>
      <c r="D5">
        <v>24</v>
      </c>
      <c r="E5">
        <v>15</v>
      </c>
      <c r="F5" s="14">
        <v>0.9534743695623592</v>
      </c>
      <c r="G5" s="14">
        <v>2.648539915450998</v>
      </c>
      <c r="H5" s="14">
        <v>63.564957970823954</v>
      </c>
    </row>
    <row r="6" spans="1:8" ht="12.75">
      <c r="A6" t="s">
        <v>59</v>
      </c>
      <c r="B6" t="s">
        <v>10</v>
      </c>
      <c r="C6">
        <v>1000</v>
      </c>
      <c r="D6">
        <v>24</v>
      </c>
      <c r="E6">
        <v>15</v>
      </c>
      <c r="F6" s="14">
        <v>0.08198178058809875</v>
      </c>
      <c r="G6" s="14">
        <v>0.22772716830027434</v>
      </c>
      <c r="H6" s="14">
        <v>5.465452039206584</v>
      </c>
    </row>
    <row r="8" spans="1:8" ht="12.75">
      <c r="A8" t="s">
        <v>60</v>
      </c>
      <c r="B8" t="s">
        <v>11</v>
      </c>
      <c r="C8">
        <v>1000</v>
      </c>
      <c r="D8">
        <v>24</v>
      </c>
      <c r="E8">
        <v>10</v>
      </c>
      <c r="F8" s="14">
        <v>-0.22151089789032452</v>
      </c>
      <c r="G8" s="14">
        <v>-0.9229620745430188</v>
      </c>
      <c r="H8" s="14">
        <v>-22.15108978903245</v>
      </c>
    </row>
    <row r="9" spans="1:8" ht="12.75">
      <c r="A9" t="s">
        <v>61</v>
      </c>
      <c r="B9" t="s">
        <v>12</v>
      </c>
      <c r="C9">
        <v>1000</v>
      </c>
      <c r="D9">
        <v>24</v>
      </c>
      <c r="E9">
        <v>6</v>
      </c>
      <c r="F9" s="14">
        <v>0.5704821173062534</v>
      </c>
      <c r="G9" s="14">
        <v>3.961681370182315</v>
      </c>
      <c r="H9" s="14">
        <v>95.08035288437556</v>
      </c>
    </row>
    <row r="10" spans="1:8" ht="12.75">
      <c r="A10" t="s">
        <v>62</v>
      </c>
      <c r="B10" t="s">
        <v>13</v>
      </c>
      <c r="C10">
        <v>1000</v>
      </c>
      <c r="D10">
        <v>24</v>
      </c>
      <c r="E10">
        <v>10</v>
      </c>
      <c r="F10" s="14">
        <v>-0.046223367753749724</v>
      </c>
      <c r="G10" s="14">
        <v>-0.19259736564062385</v>
      </c>
      <c r="H10" s="14">
        <v>-4.622336775374972</v>
      </c>
    </row>
    <row r="12" spans="1:8" ht="12.75">
      <c r="A12" t="s">
        <v>63</v>
      </c>
      <c r="B12" t="s">
        <v>14</v>
      </c>
      <c r="C12">
        <v>1000</v>
      </c>
      <c r="D12">
        <v>24</v>
      </c>
      <c r="E12">
        <v>30</v>
      </c>
      <c r="F12" s="14">
        <v>0.33957656065655445</v>
      </c>
      <c r="G12" s="14">
        <v>0.4716341120229923</v>
      </c>
      <c r="H12" s="14">
        <v>11.319218688551816</v>
      </c>
    </row>
    <row r="13" spans="1:8" ht="12.75">
      <c r="A13" t="s">
        <v>64</v>
      </c>
      <c r="B13" t="s">
        <v>15</v>
      </c>
      <c r="C13">
        <v>1000</v>
      </c>
      <c r="D13">
        <v>24</v>
      </c>
      <c r="E13">
        <v>30</v>
      </c>
      <c r="F13" s="14">
        <v>0.08198178058809875</v>
      </c>
      <c r="G13" s="14">
        <v>0.11386358415013717</v>
      </c>
      <c r="H13" s="14">
        <v>2.732726019603292</v>
      </c>
    </row>
    <row r="14" spans="1:8" ht="12.75">
      <c r="A14" t="s">
        <v>65</v>
      </c>
      <c r="B14" t="s">
        <v>15</v>
      </c>
      <c r="C14">
        <v>1000</v>
      </c>
      <c r="D14">
        <v>24</v>
      </c>
      <c r="E14">
        <v>30</v>
      </c>
      <c r="F14" s="14">
        <v>-0.4422987355120752</v>
      </c>
      <c r="G14" s="14">
        <v>-0.6143037993223267</v>
      </c>
      <c r="H14" s="14">
        <v>-14.743291183735842</v>
      </c>
    </row>
    <row r="16" ht="12.75">
      <c r="A16" s="13" t="s">
        <v>92</v>
      </c>
    </row>
    <row r="17" spans="1:8" ht="12.75">
      <c r="A17" t="s">
        <v>31</v>
      </c>
      <c r="B17" t="s">
        <v>9</v>
      </c>
      <c r="C17">
        <v>1000</v>
      </c>
      <c r="D17">
        <v>24</v>
      </c>
      <c r="E17">
        <v>15</v>
      </c>
      <c r="F17" s="14">
        <v>0.527293816473298</v>
      </c>
      <c r="G17" s="14">
        <v>1.464705045759161</v>
      </c>
      <c r="H17" s="14">
        <v>35.15292109821986</v>
      </c>
    </row>
    <row r="18" spans="1:8" ht="12.75">
      <c r="A18" t="s">
        <v>32</v>
      </c>
      <c r="B18" t="s">
        <v>9</v>
      </c>
      <c r="C18">
        <v>1000</v>
      </c>
      <c r="D18">
        <v>24</v>
      </c>
      <c r="E18">
        <v>15</v>
      </c>
      <c r="F18" s="14">
        <v>1.1056369036050742</v>
      </c>
      <c r="G18" s="14">
        <v>3.071213621125206</v>
      </c>
      <c r="H18" s="14">
        <v>73.70912690700494</v>
      </c>
    </row>
    <row r="19" spans="1:8" ht="12.75">
      <c r="A19" t="s">
        <v>33</v>
      </c>
      <c r="B19" t="s">
        <v>9</v>
      </c>
      <c r="C19">
        <v>1000</v>
      </c>
      <c r="D19">
        <v>24</v>
      </c>
      <c r="E19">
        <v>15</v>
      </c>
      <c r="F19" s="14">
        <v>0.5061698122297966</v>
      </c>
      <c r="G19" s="14">
        <v>1.4060272561938794</v>
      </c>
      <c r="H19" s="14">
        <v>33.744654148653105</v>
      </c>
    </row>
    <row r="21" spans="1:8" ht="12.75">
      <c r="A21" t="s">
        <v>35</v>
      </c>
      <c r="B21" t="s">
        <v>9</v>
      </c>
      <c r="C21">
        <v>1000</v>
      </c>
      <c r="D21">
        <v>24</v>
      </c>
      <c r="E21">
        <v>15</v>
      </c>
      <c r="F21" s="14">
        <v>0.5727010274840781</v>
      </c>
      <c r="G21" s="14">
        <v>1.5908361874557726</v>
      </c>
      <c r="H21" s="14">
        <v>38.18006849893854</v>
      </c>
    </row>
    <row r="22" spans="1:8" ht="12.75">
      <c r="A22" t="s">
        <v>36</v>
      </c>
      <c r="B22" t="s">
        <v>9</v>
      </c>
      <c r="C22">
        <v>1000</v>
      </c>
      <c r="D22">
        <v>24</v>
      </c>
      <c r="E22">
        <v>15</v>
      </c>
      <c r="F22" s="14">
        <v>0.40947312950570325</v>
      </c>
      <c r="G22" s="14">
        <v>1.1374253597380646</v>
      </c>
      <c r="H22" s="14">
        <v>27.29820863371355</v>
      </c>
    </row>
    <row r="23" spans="1:8" ht="12.75">
      <c r="A23" t="s">
        <v>37</v>
      </c>
      <c r="B23" t="s">
        <v>9</v>
      </c>
      <c r="C23">
        <v>1000</v>
      </c>
      <c r="D23">
        <v>24</v>
      </c>
      <c r="E23">
        <v>15</v>
      </c>
      <c r="F23" s="14">
        <v>0.16251892949777494</v>
      </c>
      <c r="G23" s="14">
        <v>0.4514414708271526</v>
      </c>
      <c r="H23" s="14">
        <v>10.834595299851662</v>
      </c>
    </row>
    <row r="25" spans="1:8" ht="12.75">
      <c r="A25" t="s">
        <v>39</v>
      </c>
      <c r="B25" t="s">
        <v>9</v>
      </c>
      <c r="C25">
        <v>1000</v>
      </c>
      <c r="D25">
        <v>24</v>
      </c>
      <c r="E25">
        <v>15</v>
      </c>
      <c r="F25" s="14">
        <v>2.0402208285265546</v>
      </c>
      <c r="G25" s="14">
        <v>5.667280079240429</v>
      </c>
      <c r="H25" s="14">
        <v>136.01472190177032</v>
      </c>
    </row>
    <row r="26" spans="1:8" ht="12.75">
      <c r="A26" t="s">
        <v>40</v>
      </c>
      <c r="B26" t="s">
        <v>9</v>
      </c>
      <c r="C26">
        <v>1000</v>
      </c>
      <c r="D26">
        <v>24</v>
      </c>
      <c r="E26">
        <v>15</v>
      </c>
      <c r="F26" s="14">
        <v>1.324258970200438</v>
      </c>
      <c r="G26" s="14">
        <v>3.678497139445661</v>
      </c>
      <c r="H26" s="14">
        <v>88.28393134669587</v>
      </c>
    </row>
    <row r="27" spans="1:8" ht="12.75">
      <c r="A27" t="s">
        <v>41</v>
      </c>
      <c r="B27" t="s">
        <v>9</v>
      </c>
      <c r="C27">
        <v>1000</v>
      </c>
      <c r="D27">
        <v>24</v>
      </c>
      <c r="E27">
        <v>15</v>
      </c>
      <c r="F27" s="14">
        <v>1.6094379124341003</v>
      </c>
      <c r="G27" s="14">
        <v>4.470660867872501</v>
      </c>
      <c r="H27" s="14">
        <v>107.29586082894002</v>
      </c>
    </row>
    <row r="29" ht="12.75">
      <c r="A29" s="13" t="s">
        <v>93</v>
      </c>
    </row>
    <row r="30" spans="1:8" ht="12.75">
      <c r="A30" t="s">
        <v>31</v>
      </c>
      <c r="B30" t="s">
        <v>46</v>
      </c>
      <c r="C30">
        <v>1000</v>
      </c>
      <c r="D30">
        <v>24</v>
      </c>
      <c r="E30">
        <v>20</v>
      </c>
      <c r="F30" s="14">
        <v>0.17031393766967753</v>
      </c>
      <c r="G30" s="14">
        <v>0.35482070347849487</v>
      </c>
      <c r="H30" s="14">
        <v>8.515696883483876</v>
      </c>
    </row>
    <row r="31" spans="1:8" ht="12.75">
      <c r="A31" t="s">
        <v>32</v>
      </c>
      <c r="B31" t="s">
        <v>46</v>
      </c>
      <c r="C31">
        <v>1000</v>
      </c>
      <c r="D31">
        <v>24</v>
      </c>
      <c r="E31">
        <v>20</v>
      </c>
      <c r="F31" s="14">
        <v>0.3388350258104014</v>
      </c>
      <c r="G31" s="14">
        <v>0.7059063037716696</v>
      </c>
      <c r="H31" s="14">
        <v>16.94175129052007</v>
      </c>
    </row>
    <row r="32" spans="1:8" ht="12.75">
      <c r="A32" t="s">
        <v>33</v>
      </c>
      <c r="B32" t="s">
        <v>46</v>
      </c>
      <c r="C32">
        <v>1000</v>
      </c>
      <c r="D32">
        <v>24</v>
      </c>
      <c r="E32">
        <v>20</v>
      </c>
      <c r="F32" s="14">
        <v>0.3592496843112014</v>
      </c>
      <c r="G32" s="14">
        <v>0.748436842315003</v>
      </c>
      <c r="H32" s="14">
        <v>17.96248421556007</v>
      </c>
    </row>
    <row r="34" spans="1:8" ht="12.75">
      <c r="A34" t="s">
        <v>35</v>
      </c>
      <c r="B34" t="s">
        <v>46</v>
      </c>
      <c r="C34">
        <v>1000</v>
      </c>
      <c r="D34">
        <v>24</v>
      </c>
      <c r="E34">
        <v>20</v>
      </c>
      <c r="F34" s="14">
        <v>0.7719280584130597</v>
      </c>
      <c r="G34" s="14">
        <v>1.6081834550272078</v>
      </c>
      <c r="H34" s="14">
        <v>38.59640292065299</v>
      </c>
    </row>
    <row r="35" spans="1:8" ht="12.75">
      <c r="A35" t="s">
        <v>36</v>
      </c>
      <c r="B35" t="s">
        <v>46</v>
      </c>
      <c r="C35">
        <v>1000</v>
      </c>
      <c r="D35">
        <v>24</v>
      </c>
      <c r="E35">
        <v>20</v>
      </c>
      <c r="F35" s="14">
        <v>0.4783552387352066</v>
      </c>
      <c r="G35" s="14">
        <v>0.9965734140316803</v>
      </c>
      <c r="H35" s="14">
        <v>23.91776193676033</v>
      </c>
    </row>
    <row r="36" spans="1:8" ht="12.75">
      <c r="A36" t="s">
        <v>37</v>
      </c>
      <c r="B36" t="s">
        <v>46</v>
      </c>
      <c r="C36">
        <v>1000</v>
      </c>
      <c r="D36">
        <v>24</v>
      </c>
      <c r="E36">
        <v>20</v>
      </c>
      <c r="F36" s="14">
        <v>0.5075307278691381</v>
      </c>
      <c r="G36" s="14">
        <v>1.0573556830607045</v>
      </c>
      <c r="H36" s="14">
        <v>25.37653639345691</v>
      </c>
    </row>
    <row r="38" spans="1:8" ht="12.75">
      <c r="A38" t="s">
        <v>39</v>
      </c>
      <c r="B38" t="s">
        <v>46</v>
      </c>
      <c r="C38">
        <v>1000</v>
      </c>
      <c r="D38">
        <v>24</v>
      </c>
      <c r="E38">
        <v>20</v>
      </c>
      <c r="F38" s="14">
        <v>1.3394107752210402</v>
      </c>
      <c r="G38" s="14">
        <v>2.7904391150438337</v>
      </c>
      <c r="H38" s="14">
        <v>66.97053876105201</v>
      </c>
    </row>
    <row r="39" spans="1:8" ht="12.75">
      <c r="A39" t="s">
        <v>40</v>
      </c>
      <c r="B39" t="s">
        <v>46</v>
      </c>
      <c r="C39">
        <v>1000</v>
      </c>
      <c r="D39">
        <v>24</v>
      </c>
      <c r="E39">
        <v>20</v>
      </c>
      <c r="F39" s="14">
        <v>1.1647520911726548</v>
      </c>
      <c r="G39" s="14">
        <v>2.426566856609697</v>
      </c>
      <c r="H39" s="14">
        <v>58.23760455863273</v>
      </c>
    </row>
    <row r="40" spans="1:8" ht="12.75">
      <c r="A40" t="s">
        <v>41</v>
      </c>
      <c r="B40" t="s">
        <v>46</v>
      </c>
      <c r="C40">
        <v>1000</v>
      </c>
      <c r="D40">
        <v>24</v>
      </c>
      <c r="E40">
        <v>20</v>
      </c>
      <c r="F40" s="14">
        <v>1.7602608021686839</v>
      </c>
      <c r="G40" s="14">
        <v>3.667210004518091</v>
      </c>
      <c r="H40" s="14">
        <v>88.01304010843418</v>
      </c>
    </row>
    <row r="42" ht="12.75">
      <c r="A42" s="13" t="s">
        <v>94</v>
      </c>
    </row>
    <row r="43" spans="1:8" ht="12.75">
      <c r="A43" s="5" t="s">
        <v>78</v>
      </c>
      <c r="B43" s="5" t="s">
        <v>90</v>
      </c>
      <c r="C43">
        <v>1000</v>
      </c>
      <c r="D43">
        <v>24</v>
      </c>
      <c r="E43">
        <v>20</v>
      </c>
      <c r="F43" s="14">
        <v>1.6917331551609305</v>
      </c>
      <c r="G43" s="14">
        <v>3.524444073251938</v>
      </c>
      <c r="H43" s="14">
        <v>84.58665775804651</v>
      </c>
    </row>
    <row r="44" spans="1:8" ht="12.75">
      <c r="A44" s="5" t="s">
        <v>79</v>
      </c>
      <c r="B44" s="5" t="s">
        <v>90</v>
      </c>
      <c r="C44">
        <v>1000</v>
      </c>
      <c r="D44">
        <v>24</v>
      </c>
      <c r="E44">
        <v>20</v>
      </c>
      <c r="F44" s="14">
        <v>0.5265034364852202</v>
      </c>
      <c r="G44" s="14">
        <v>1.0968821593442089</v>
      </c>
      <c r="H44" s="14">
        <v>26.325171824261012</v>
      </c>
    </row>
    <row r="45" spans="1:8" ht="12.75">
      <c r="A45" s="5" t="s">
        <v>80</v>
      </c>
      <c r="B45" s="5" t="s">
        <v>90</v>
      </c>
      <c r="C45">
        <v>1000</v>
      </c>
      <c r="D45">
        <v>24</v>
      </c>
      <c r="E45">
        <v>20</v>
      </c>
      <c r="F45" s="14">
        <v>1.1841701770297564</v>
      </c>
      <c r="G45" s="14">
        <v>2.4670212021453257</v>
      </c>
      <c r="H45" s="14">
        <v>59.20850885148782</v>
      </c>
    </row>
    <row r="46" spans="1:2" ht="12.75">
      <c r="A46" s="5"/>
      <c r="B46" s="5"/>
    </row>
    <row r="47" spans="1:8" ht="12.75">
      <c r="A47" s="5" t="s">
        <v>82</v>
      </c>
      <c r="B47" s="5" t="s">
        <v>90</v>
      </c>
      <c r="C47">
        <v>1000</v>
      </c>
      <c r="D47">
        <v>24</v>
      </c>
      <c r="E47">
        <v>20</v>
      </c>
      <c r="F47" s="14">
        <v>0.5242486440981314</v>
      </c>
      <c r="G47" s="14">
        <v>1.0921846752044404</v>
      </c>
      <c r="H47" s="14">
        <v>26.21243220490657</v>
      </c>
    </row>
    <row r="48" spans="1:8" ht="12.75">
      <c r="A48" s="5" t="s">
        <v>83</v>
      </c>
      <c r="B48" s="5" t="s">
        <v>90</v>
      </c>
      <c r="C48">
        <v>1000</v>
      </c>
      <c r="D48">
        <v>24</v>
      </c>
      <c r="E48">
        <v>20</v>
      </c>
      <c r="F48" s="14">
        <v>0.421594490038048</v>
      </c>
      <c r="G48" s="14">
        <v>0.8783218542459333</v>
      </c>
      <c r="H48" s="14">
        <v>21.0797245019024</v>
      </c>
    </row>
    <row r="49" spans="1:8" ht="12.75">
      <c r="A49" s="5" t="s">
        <v>84</v>
      </c>
      <c r="B49" s="5" t="s">
        <v>90</v>
      </c>
      <c r="C49">
        <v>1000</v>
      </c>
      <c r="D49">
        <v>24</v>
      </c>
      <c r="E49">
        <v>20</v>
      </c>
      <c r="F49" s="14">
        <v>0.29840603581475655</v>
      </c>
      <c r="G49" s="14">
        <v>0.6216792412807428</v>
      </c>
      <c r="H49" s="14">
        <v>14.920301790737827</v>
      </c>
    </row>
    <row r="50" spans="1:2" ht="12.75">
      <c r="A50" s="5"/>
      <c r="B50" s="5"/>
    </row>
    <row r="51" spans="1:8" ht="12.75">
      <c r="A51" s="5" t="s">
        <v>86</v>
      </c>
      <c r="B51" s="5" t="s">
        <v>90</v>
      </c>
      <c r="C51">
        <v>1000</v>
      </c>
      <c r="D51">
        <v>24</v>
      </c>
      <c r="E51">
        <v>20</v>
      </c>
      <c r="F51" s="14">
        <v>0.22314355131420976</v>
      </c>
      <c r="G51" s="14">
        <v>0.46488239857127034</v>
      </c>
      <c r="H51" s="14">
        <v>11.157177565710487</v>
      </c>
    </row>
    <row r="52" spans="1:8" ht="12.75">
      <c r="A52" s="5" t="s">
        <v>87</v>
      </c>
      <c r="B52" s="5" t="s">
        <v>90</v>
      </c>
      <c r="C52">
        <v>1000</v>
      </c>
      <c r="D52">
        <v>24</v>
      </c>
      <c r="E52">
        <v>20</v>
      </c>
      <c r="F52" s="14">
        <v>0.9263410677276565</v>
      </c>
      <c r="G52" s="14">
        <v>1.9298772244326174</v>
      </c>
      <c r="H52" s="14">
        <v>46.31705338638282</v>
      </c>
    </row>
    <row r="53" spans="1:8" ht="12.75">
      <c r="A53" s="5" t="s">
        <v>88</v>
      </c>
      <c r="B53" s="5" t="s">
        <v>90</v>
      </c>
      <c r="C53">
        <v>1000</v>
      </c>
      <c r="D53">
        <v>24</v>
      </c>
      <c r="E53">
        <v>20</v>
      </c>
      <c r="F53" s="14">
        <v>1.2173958246580767</v>
      </c>
      <c r="G53" s="14">
        <v>2.536241301370993</v>
      </c>
      <c r="H53" s="14">
        <v>60.869791232903836</v>
      </c>
    </row>
    <row r="55" ht="12.75">
      <c r="A55" s="13" t="s">
        <v>95</v>
      </c>
    </row>
    <row r="56" spans="1:8" ht="12.75">
      <c r="A56" s="5" t="s">
        <v>110</v>
      </c>
      <c r="B56" s="5" t="s">
        <v>9</v>
      </c>
      <c r="C56">
        <v>1000</v>
      </c>
      <c r="D56">
        <v>24</v>
      </c>
      <c r="E56">
        <v>15</v>
      </c>
      <c r="F56" s="14">
        <v>0.18304909411233167</v>
      </c>
      <c r="G56" s="14">
        <v>0.508469705867588</v>
      </c>
      <c r="H56" s="14">
        <v>12.203272940822112</v>
      </c>
    </row>
    <row r="57" spans="1:8" ht="12.75">
      <c r="A57" s="5" t="s">
        <v>111</v>
      </c>
      <c r="B57" s="5" t="s">
        <v>9</v>
      </c>
      <c r="C57">
        <v>1000</v>
      </c>
      <c r="D57">
        <v>24</v>
      </c>
      <c r="E57">
        <v>15</v>
      </c>
      <c r="F57" s="14">
        <v>0.7236063880446537</v>
      </c>
      <c r="G57" s="14">
        <v>2.0100177445684824</v>
      </c>
      <c r="H57" s="14">
        <v>48.24042586964357</v>
      </c>
    </row>
    <row r="58" spans="1:8" ht="12.75">
      <c r="A58" s="5" t="s">
        <v>112</v>
      </c>
      <c r="B58" s="5" t="s">
        <v>9</v>
      </c>
      <c r="C58">
        <v>1000</v>
      </c>
      <c r="D58">
        <v>24</v>
      </c>
      <c r="E58">
        <v>15</v>
      </c>
      <c r="F58" s="14">
        <v>0.8119307165499123</v>
      </c>
      <c r="G58" s="14">
        <v>2.255363101527534</v>
      </c>
      <c r="H58" s="14">
        <v>54.128714436660815</v>
      </c>
    </row>
    <row r="59" spans="1:2" ht="12.75">
      <c r="A59" s="6"/>
      <c r="B59" s="6"/>
    </row>
    <row r="60" spans="1:8" ht="12.75">
      <c r="A60" s="5" t="s">
        <v>114</v>
      </c>
      <c r="B60" s="5" t="s">
        <v>9</v>
      </c>
      <c r="C60">
        <v>1000</v>
      </c>
      <c r="D60">
        <v>24</v>
      </c>
      <c r="E60">
        <v>15</v>
      </c>
      <c r="F60" s="14">
        <v>0.9113031903631162</v>
      </c>
      <c r="G60" s="14">
        <v>2.5313977510086563</v>
      </c>
      <c r="H60" s="14">
        <v>60.75354602420775</v>
      </c>
    </row>
    <row r="61" spans="1:8" ht="12.75">
      <c r="A61" s="5" t="s">
        <v>115</v>
      </c>
      <c r="B61" s="5" t="s">
        <v>9</v>
      </c>
      <c r="C61">
        <v>1000</v>
      </c>
      <c r="D61">
        <v>24</v>
      </c>
      <c r="E61">
        <v>15</v>
      </c>
      <c r="F61" s="14">
        <v>0.7339691750802005</v>
      </c>
      <c r="G61" s="14">
        <v>2.0388032641116682</v>
      </c>
      <c r="H61" s="14">
        <v>48.93127833868004</v>
      </c>
    </row>
    <row r="62" spans="1:8" ht="12.75">
      <c r="A62" s="5" t="s">
        <v>116</v>
      </c>
      <c r="B62" s="5" t="s">
        <v>9</v>
      </c>
      <c r="C62">
        <v>1000</v>
      </c>
      <c r="D62">
        <v>24</v>
      </c>
      <c r="E62">
        <v>15</v>
      </c>
      <c r="F62" s="14">
        <v>0.889973423556782</v>
      </c>
      <c r="G62" s="14">
        <v>2.472148398768839</v>
      </c>
      <c r="H62" s="14">
        <v>59.33156157045214</v>
      </c>
    </row>
    <row r="63" spans="1:2" ht="12.75">
      <c r="A63" s="6"/>
      <c r="B63" s="6"/>
    </row>
    <row r="64" spans="1:8" ht="12.75">
      <c r="A64" s="5" t="s">
        <v>118</v>
      </c>
      <c r="B64" s="5" t="s">
        <v>9</v>
      </c>
      <c r="C64">
        <v>1000</v>
      </c>
      <c r="D64">
        <v>24</v>
      </c>
      <c r="E64">
        <v>15</v>
      </c>
      <c r="F64" s="14">
        <v>3.506557897319982</v>
      </c>
      <c r="G64" s="14">
        <v>9.740438603666616</v>
      </c>
      <c r="H64" s="14">
        <v>233.77052648799878</v>
      </c>
    </row>
    <row r="65" spans="1:8" ht="12.75">
      <c r="A65" s="5" t="s">
        <v>119</v>
      </c>
      <c r="B65" s="5" t="s">
        <v>9</v>
      </c>
      <c r="C65">
        <v>1000</v>
      </c>
      <c r="D65">
        <v>24</v>
      </c>
      <c r="E65">
        <v>15</v>
      </c>
      <c r="F65" s="14">
        <v>3.2188758248682006</v>
      </c>
      <c r="G65" s="14">
        <v>8.941321735745001</v>
      </c>
      <c r="H65" s="14">
        <v>214.59172165788004</v>
      </c>
    </row>
    <row r="66" spans="1:8" ht="12.75">
      <c r="A66" s="5" t="s">
        <v>120</v>
      </c>
      <c r="B66" s="5" t="s">
        <v>9</v>
      </c>
      <c r="C66">
        <v>1000</v>
      </c>
      <c r="D66">
        <v>24</v>
      </c>
      <c r="E66">
        <v>15</v>
      </c>
      <c r="F66" s="14">
        <v>3.7297014486341915</v>
      </c>
      <c r="G66" s="14">
        <v>10.360281801761642</v>
      </c>
      <c r="H66" s="14">
        <v>248.6467632422794</v>
      </c>
    </row>
    <row r="67" spans="1:2" ht="12.75">
      <c r="A67" s="5"/>
      <c r="B67" s="5"/>
    </row>
    <row r="68" spans="1:8" ht="12.75">
      <c r="A68" s="5" t="s">
        <v>123</v>
      </c>
      <c r="B68" s="5" t="s">
        <v>143</v>
      </c>
      <c r="C68">
        <v>1000</v>
      </c>
      <c r="D68">
        <v>24</v>
      </c>
      <c r="E68">
        <v>20</v>
      </c>
      <c r="F68" s="14">
        <v>0.3364722366212129</v>
      </c>
      <c r="G68" s="14">
        <v>0.7009838262941935</v>
      </c>
      <c r="H68" s="14">
        <v>16.823611831060646</v>
      </c>
    </row>
    <row r="69" spans="1:8" ht="12.75">
      <c r="A69" s="5" t="s">
        <v>124</v>
      </c>
      <c r="B69" s="5" t="s">
        <v>143</v>
      </c>
      <c r="C69">
        <v>1000</v>
      </c>
      <c r="D69">
        <v>24</v>
      </c>
      <c r="E69">
        <v>20</v>
      </c>
      <c r="F69" s="14">
        <v>0.28679357839066594</v>
      </c>
      <c r="G69" s="14">
        <v>0.5974866216472207</v>
      </c>
      <c r="H69" s="14">
        <v>14.339678919533295</v>
      </c>
    </row>
    <row r="70" spans="1:8" ht="12.75">
      <c r="A70" s="5" t="s">
        <v>125</v>
      </c>
      <c r="B70" s="5" t="s">
        <v>143</v>
      </c>
      <c r="C70">
        <v>1000</v>
      </c>
      <c r="D70">
        <v>24</v>
      </c>
      <c r="E70">
        <v>20</v>
      </c>
      <c r="F70" s="14">
        <v>0.6496620686202065</v>
      </c>
      <c r="G70" s="14">
        <v>1.3534626429587635</v>
      </c>
      <c r="H70" s="14">
        <v>32.48310343101032</v>
      </c>
    </row>
    <row r="71" spans="1:2" ht="12.75">
      <c r="A71" s="6"/>
      <c r="B71" s="6"/>
    </row>
    <row r="72" spans="1:8" ht="12.75">
      <c r="A72" s="5" t="s">
        <v>126</v>
      </c>
      <c r="B72" s="5" t="s">
        <v>143</v>
      </c>
      <c r="C72">
        <v>1000</v>
      </c>
      <c r="D72">
        <v>24</v>
      </c>
      <c r="E72">
        <v>20</v>
      </c>
      <c r="F72" s="14">
        <v>3.026088736034585</v>
      </c>
      <c r="G72" s="14">
        <v>6.304351533405385</v>
      </c>
      <c r="H72" s="14">
        <v>151.30443680172925</v>
      </c>
    </row>
    <row r="73" spans="1:8" ht="12.75">
      <c r="A73" s="5" t="s">
        <v>127</v>
      </c>
      <c r="B73" s="5" t="s">
        <v>143</v>
      </c>
      <c r="C73">
        <v>1000</v>
      </c>
      <c r="D73">
        <v>24</v>
      </c>
      <c r="E73">
        <v>20</v>
      </c>
      <c r="F73" s="14">
        <v>2.8473122684357177</v>
      </c>
      <c r="G73" s="14">
        <v>5.931900559241078</v>
      </c>
      <c r="H73" s="14">
        <v>142.36561342178587</v>
      </c>
    </row>
    <row r="74" spans="1:8" ht="12.75">
      <c r="A74" s="5" t="s">
        <v>128</v>
      </c>
      <c r="B74" s="5" t="s">
        <v>143</v>
      </c>
      <c r="C74">
        <v>1000</v>
      </c>
      <c r="D74">
        <v>24</v>
      </c>
      <c r="E74">
        <v>20</v>
      </c>
      <c r="F74" s="14">
        <v>2.9345215425090947</v>
      </c>
      <c r="G74" s="14">
        <v>6.113586546893947</v>
      </c>
      <c r="H74" s="14">
        <v>146.7260771254547</v>
      </c>
    </row>
    <row r="75" spans="1:2" ht="12.75">
      <c r="A75" s="6"/>
      <c r="B75" s="6"/>
    </row>
    <row r="76" spans="1:8" ht="12.75">
      <c r="A76" s="5" t="s">
        <v>129</v>
      </c>
      <c r="B76" s="5" t="s">
        <v>143</v>
      </c>
      <c r="C76">
        <v>1000</v>
      </c>
      <c r="D76">
        <v>24</v>
      </c>
      <c r="E76">
        <v>20</v>
      </c>
      <c r="F76" s="14">
        <v>1.3783261914707137</v>
      </c>
      <c r="G76" s="14">
        <v>2.87151289889732</v>
      </c>
      <c r="H76" s="14">
        <v>68.91630957353568</v>
      </c>
    </row>
    <row r="77" spans="1:8" ht="12.75">
      <c r="A77" s="5" t="s">
        <v>130</v>
      </c>
      <c r="B77" s="5" t="s">
        <v>143</v>
      </c>
      <c r="C77">
        <v>1000</v>
      </c>
      <c r="D77">
        <v>24</v>
      </c>
      <c r="E77">
        <v>20</v>
      </c>
      <c r="F77" s="14">
        <v>0.02020270731751947</v>
      </c>
      <c r="G77" s="14">
        <v>0.04208897357816556</v>
      </c>
      <c r="H77" s="14">
        <v>1.0101353658759735</v>
      </c>
    </row>
    <row r="78" spans="1:5" ht="12.75">
      <c r="A78" s="5" t="s">
        <v>131</v>
      </c>
      <c r="B78" s="5" t="s">
        <v>143</v>
      </c>
      <c r="C78">
        <v>1000</v>
      </c>
      <c r="D78">
        <v>24</v>
      </c>
      <c r="E78">
        <v>20</v>
      </c>
    </row>
    <row r="79" spans="1:2" ht="12.75">
      <c r="A79" s="5"/>
      <c r="B79" s="5"/>
    </row>
    <row r="80" spans="1:8" ht="12.75">
      <c r="A80" s="5" t="s">
        <v>134</v>
      </c>
      <c r="B80" s="5" t="s">
        <v>46</v>
      </c>
      <c r="C80">
        <v>1000</v>
      </c>
      <c r="D80">
        <v>24</v>
      </c>
      <c r="E80">
        <v>20</v>
      </c>
      <c r="F80" s="14">
        <v>1.059741287006415</v>
      </c>
      <c r="G80" s="14">
        <v>2.2077943479300313</v>
      </c>
      <c r="H80" s="14">
        <v>52.98706435032075</v>
      </c>
    </row>
    <row r="81" spans="1:8" ht="12.75">
      <c r="A81" s="5" t="s">
        <v>135</v>
      </c>
      <c r="B81" s="5" t="s">
        <v>46</v>
      </c>
      <c r="C81">
        <v>1000</v>
      </c>
      <c r="D81">
        <v>24</v>
      </c>
      <c r="E81">
        <v>20</v>
      </c>
      <c r="F81" s="14">
        <v>1.4513663578636053</v>
      </c>
      <c r="G81" s="14">
        <v>3.0236799122158446</v>
      </c>
      <c r="H81" s="14">
        <v>72.56831789318028</v>
      </c>
    </row>
    <row r="82" spans="1:8" ht="12.75">
      <c r="A82" s="5" t="s">
        <v>136</v>
      </c>
      <c r="B82" s="5" t="s">
        <v>46</v>
      </c>
      <c r="C82">
        <v>1000</v>
      </c>
      <c r="D82">
        <v>24</v>
      </c>
      <c r="E82">
        <v>20</v>
      </c>
      <c r="F82" s="14">
        <v>1.8891518152367044</v>
      </c>
      <c r="G82" s="14">
        <v>3.9357329484098007</v>
      </c>
      <c r="H82" s="14">
        <v>94.45759076183522</v>
      </c>
    </row>
    <row r="83" spans="1:2" ht="12.75">
      <c r="A83" s="6"/>
      <c r="B83" s="6"/>
    </row>
    <row r="84" spans="1:8" ht="12.75">
      <c r="A84" s="5" t="s">
        <v>137</v>
      </c>
      <c r="B84" s="5" t="s">
        <v>46</v>
      </c>
      <c r="C84">
        <v>1000</v>
      </c>
      <c r="D84">
        <v>24</v>
      </c>
      <c r="E84">
        <v>20</v>
      </c>
      <c r="F84" s="14">
        <v>1.575036485716768</v>
      </c>
      <c r="G84" s="14">
        <v>3.2813260119099334</v>
      </c>
      <c r="H84" s="14">
        <v>78.75182428583841</v>
      </c>
    </row>
    <row r="85" spans="1:8" ht="12.75">
      <c r="A85" s="5" t="s">
        <v>138</v>
      </c>
      <c r="B85" s="5" t="s">
        <v>46</v>
      </c>
      <c r="C85">
        <v>1000</v>
      </c>
      <c r="D85">
        <v>24</v>
      </c>
      <c r="E85">
        <v>20</v>
      </c>
      <c r="F85" s="14">
        <v>1.4696759700589417</v>
      </c>
      <c r="G85" s="14">
        <v>3.061824937622795</v>
      </c>
      <c r="H85" s="14">
        <v>73.48379850294708</v>
      </c>
    </row>
    <row r="86" spans="1:8" ht="12.75">
      <c r="A86" s="5" t="s">
        <v>139</v>
      </c>
      <c r="B86" s="5" t="s">
        <v>46</v>
      </c>
      <c r="C86">
        <v>1000</v>
      </c>
      <c r="D86">
        <v>24</v>
      </c>
      <c r="E86">
        <v>20</v>
      </c>
      <c r="F86" s="14">
        <v>1.8388510767619055</v>
      </c>
      <c r="G86" s="14">
        <v>3.83093974325397</v>
      </c>
      <c r="H86" s="14">
        <v>91.94255383809528</v>
      </c>
    </row>
    <row r="87" spans="1:2" ht="12.75">
      <c r="A87" s="6"/>
      <c r="B87" s="6"/>
    </row>
    <row r="88" spans="1:8" ht="12.75">
      <c r="A88" s="5" t="s">
        <v>140</v>
      </c>
      <c r="B88" s="5" t="s">
        <v>46</v>
      </c>
      <c r="C88">
        <v>1000</v>
      </c>
      <c r="D88">
        <v>24</v>
      </c>
      <c r="E88">
        <v>20</v>
      </c>
      <c r="F88" s="14">
        <v>1.9805015938249324</v>
      </c>
      <c r="G88" s="14">
        <v>4.126044987135276</v>
      </c>
      <c r="H88" s="14">
        <v>99.02507969124662</v>
      </c>
    </row>
    <row r="89" spans="1:8" ht="12.75">
      <c r="A89" s="5" t="s">
        <v>141</v>
      </c>
      <c r="B89" s="5" t="s">
        <v>46</v>
      </c>
      <c r="C89">
        <v>1000</v>
      </c>
      <c r="D89">
        <v>24</v>
      </c>
      <c r="E89">
        <v>20</v>
      </c>
      <c r="F89" s="14">
        <v>2.0714733720306593</v>
      </c>
      <c r="G89" s="14">
        <v>4.315569525063874</v>
      </c>
      <c r="H89" s="14">
        <v>103.57366860153297</v>
      </c>
    </row>
    <row r="90" spans="1:8" ht="12.75">
      <c r="A90" s="5" t="s">
        <v>142</v>
      </c>
      <c r="B90" s="5" t="s">
        <v>46</v>
      </c>
      <c r="C90">
        <v>1000</v>
      </c>
      <c r="D90">
        <v>24</v>
      </c>
      <c r="E90">
        <v>20</v>
      </c>
      <c r="F90" s="14">
        <v>1.0216512475319812</v>
      </c>
      <c r="G90" s="14">
        <v>2.128440099024961</v>
      </c>
      <c r="H90" s="14">
        <v>51.082562376599064</v>
      </c>
    </row>
    <row r="92" ht="12.75">
      <c r="A92" s="13" t="s">
        <v>144</v>
      </c>
    </row>
    <row r="93" spans="1:8" ht="12.75">
      <c r="A93" s="5" t="s">
        <v>31</v>
      </c>
      <c r="B93" s="5" t="s">
        <v>143</v>
      </c>
      <c r="C93">
        <v>1000</v>
      </c>
      <c r="D93">
        <v>24</v>
      </c>
      <c r="E93">
        <v>20</v>
      </c>
      <c r="F93" s="14">
        <v>1.2718673780638248</v>
      </c>
      <c r="G93" s="14">
        <v>2.649723704299635</v>
      </c>
      <c r="H93" s="14">
        <v>63.593368903191234</v>
      </c>
    </row>
    <row r="94" spans="1:8" ht="12.75">
      <c r="A94" s="5" t="s">
        <v>32</v>
      </c>
      <c r="B94" s="5" t="s">
        <v>143</v>
      </c>
      <c r="C94">
        <v>1000</v>
      </c>
      <c r="D94">
        <v>24</v>
      </c>
      <c r="E94">
        <v>20</v>
      </c>
      <c r="F94" s="14">
        <v>0.8413894237010372</v>
      </c>
      <c r="G94" s="14">
        <v>1.7528946327104942</v>
      </c>
      <c r="H94" s="14">
        <v>42.06947118505186</v>
      </c>
    </row>
    <row r="95" spans="1:8" ht="12.75">
      <c r="A95" s="5" t="s">
        <v>33</v>
      </c>
      <c r="B95" s="5" t="s">
        <v>143</v>
      </c>
      <c r="C95">
        <v>1000</v>
      </c>
      <c r="D95">
        <v>24</v>
      </c>
      <c r="E95">
        <v>20</v>
      </c>
      <c r="F95" s="14">
        <v>1.6981035495197567</v>
      </c>
      <c r="G95" s="14">
        <v>3.53771572816616</v>
      </c>
      <c r="H95" s="14">
        <v>84.90517747598784</v>
      </c>
    </row>
    <row r="96" spans="1:2" ht="12.75">
      <c r="A96" s="6"/>
      <c r="B96" s="6"/>
    </row>
    <row r="97" spans="1:8" ht="12.75">
      <c r="A97" s="5" t="s">
        <v>35</v>
      </c>
      <c r="B97" s="5" t="s">
        <v>143</v>
      </c>
      <c r="C97">
        <v>1000</v>
      </c>
      <c r="D97">
        <v>24</v>
      </c>
      <c r="E97">
        <v>20</v>
      </c>
      <c r="F97" s="14">
        <v>0.40346710544549136</v>
      </c>
      <c r="G97" s="14">
        <v>0.840556469678107</v>
      </c>
      <c r="H97" s="14">
        <v>20.17335527227457</v>
      </c>
    </row>
    <row r="98" spans="1:8" ht="12.75">
      <c r="A98" s="5" t="s">
        <v>36</v>
      </c>
      <c r="B98" s="5" t="s">
        <v>143</v>
      </c>
      <c r="C98">
        <v>1000</v>
      </c>
      <c r="D98">
        <v>24</v>
      </c>
      <c r="E98">
        <v>20</v>
      </c>
      <c r="F98" s="14">
        <v>0.2868593657003175</v>
      </c>
      <c r="G98" s="14">
        <v>0.5976236785423281</v>
      </c>
      <c r="H98" s="14">
        <v>14.342968285015875</v>
      </c>
    </row>
    <row r="99" spans="1:8" ht="12.75">
      <c r="A99" s="5" t="s">
        <v>37</v>
      </c>
      <c r="B99" s="5" t="s">
        <v>143</v>
      </c>
      <c r="C99">
        <v>1000</v>
      </c>
      <c r="D99">
        <v>24</v>
      </c>
      <c r="E99">
        <v>20</v>
      </c>
      <c r="F99" s="14">
        <v>0.5657667417972919</v>
      </c>
      <c r="G99" s="14">
        <v>1.1786807120776917</v>
      </c>
      <c r="H99" s="14">
        <v>28.288337089864598</v>
      </c>
    </row>
    <row r="100" spans="1:2" ht="12.75">
      <c r="A100" s="6"/>
      <c r="B100" s="6"/>
    </row>
    <row r="101" spans="1:8" ht="12.75">
      <c r="A101" s="5" t="s">
        <v>39</v>
      </c>
      <c r="B101" s="5" t="s">
        <v>143</v>
      </c>
      <c r="C101">
        <v>1000</v>
      </c>
      <c r="D101">
        <v>24</v>
      </c>
      <c r="E101">
        <v>20</v>
      </c>
      <c r="F101" s="14">
        <v>0.11878353598996702</v>
      </c>
      <c r="G101" s="14">
        <v>0.24746569997909795</v>
      </c>
      <c r="H101" s="14">
        <v>5.939176799498351</v>
      </c>
    </row>
    <row r="102" spans="1:8" ht="12.75">
      <c r="A102" s="5" t="s">
        <v>40</v>
      </c>
      <c r="B102" s="5" t="s">
        <v>143</v>
      </c>
      <c r="C102">
        <v>1000</v>
      </c>
      <c r="D102">
        <v>24</v>
      </c>
      <c r="E102">
        <v>20</v>
      </c>
      <c r="F102" s="14">
        <v>0.22564668153232822</v>
      </c>
      <c r="G102" s="14">
        <v>0.47009725319235046</v>
      </c>
      <c r="H102" s="14">
        <v>11.282334076616412</v>
      </c>
    </row>
    <row r="103" spans="1:8" ht="12.75">
      <c r="A103" s="5" t="s">
        <v>41</v>
      </c>
      <c r="B103" s="5" t="s">
        <v>143</v>
      </c>
      <c r="C103">
        <v>1000</v>
      </c>
      <c r="D103">
        <v>24</v>
      </c>
      <c r="E103">
        <v>20</v>
      </c>
      <c r="F103" s="14">
        <v>0.17912666589743545</v>
      </c>
      <c r="G103" s="14">
        <v>0.37318055395299055</v>
      </c>
      <c r="H103" s="14">
        <v>8.956333294871772</v>
      </c>
    </row>
    <row r="105" ht="12.75">
      <c r="A105" s="13" t="s">
        <v>147</v>
      </c>
    </row>
    <row r="106" spans="1:8" ht="12.75">
      <c r="A106" s="5" t="s">
        <v>148</v>
      </c>
      <c r="B106" s="5" t="s">
        <v>143</v>
      </c>
      <c r="C106">
        <v>1000</v>
      </c>
      <c r="D106">
        <v>24</v>
      </c>
      <c r="E106">
        <v>20</v>
      </c>
      <c r="F106" s="14">
        <v>0.8950885242235522</v>
      </c>
      <c r="G106" s="14">
        <v>1.8647677587990672</v>
      </c>
      <c r="H106" s="14">
        <v>44.754426211177616</v>
      </c>
    </row>
    <row r="107" spans="1:8" ht="12.75">
      <c r="A107" s="5" t="s">
        <v>149</v>
      </c>
      <c r="B107" s="5" t="s">
        <v>143</v>
      </c>
      <c r="C107">
        <v>1000</v>
      </c>
      <c r="D107">
        <v>24</v>
      </c>
      <c r="E107">
        <v>20</v>
      </c>
      <c r="F107" s="14">
        <v>0.7806781730458079</v>
      </c>
      <c r="G107" s="14">
        <v>1.6264128605120998</v>
      </c>
      <c r="H107" s="14">
        <v>39.03390865229039</v>
      </c>
    </row>
    <row r="108" spans="1:8" ht="12.75">
      <c r="A108" s="5" t="s">
        <v>150</v>
      </c>
      <c r="B108" s="5" t="s">
        <v>143</v>
      </c>
      <c r="C108">
        <v>1000</v>
      </c>
      <c r="D108">
        <v>24</v>
      </c>
      <c r="E108">
        <v>20</v>
      </c>
      <c r="F108" s="14">
        <v>0.7786013291009687</v>
      </c>
      <c r="G108" s="14">
        <v>1.6220861022936848</v>
      </c>
      <c r="H108" s="14">
        <v>38.93006645504843</v>
      </c>
    </row>
    <row r="109" spans="1:2" ht="12.75">
      <c r="A109" s="5"/>
      <c r="B109" s="6"/>
    </row>
    <row r="110" spans="1:8" ht="12.75">
      <c r="A110" s="5" t="s">
        <v>167</v>
      </c>
      <c r="B110" s="5" t="s">
        <v>143</v>
      </c>
      <c r="C110">
        <v>1000</v>
      </c>
      <c r="D110">
        <v>24</v>
      </c>
      <c r="E110">
        <v>20</v>
      </c>
      <c r="F110" s="14">
        <v>0.6013396313068224</v>
      </c>
      <c r="G110" s="14">
        <v>1.25279089855588</v>
      </c>
      <c r="H110" s="14">
        <v>30.06698156534112</v>
      </c>
    </row>
    <row r="111" spans="1:8" ht="12.75">
      <c r="A111" s="5" t="s">
        <v>154</v>
      </c>
      <c r="B111" s="5" t="s">
        <v>143</v>
      </c>
      <c r="C111">
        <v>1000</v>
      </c>
      <c r="D111">
        <v>24</v>
      </c>
      <c r="E111">
        <v>20</v>
      </c>
      <c r="F111" s="14">
        <v>1.1589320789016322</v>
      </c>
      <c r="G111" s="14">
        <v>2.414441831045067</v>
      </c>
      <c r="H111" s="14">
        <v>57.946603945081606</v>
      </c>
    </row>
    <row r="112" spans="1:8" ht="12.75">
      <c r="A112" s="5" t="s">
        <v>155</v>
      </c>
      <c r="B112" s="5" t="s">
        <v>143</v>
      </c>
      <c r="C112">
        <v>1000</v>
      </c>
      <c r="D112">
        <v>24</v>
      </c>
      <c r="E112">
        <v>20</v>
      </c>
      <c r="F112" s="14">
        <v>0.9996723408132061</v>
      </c>
      <c r="G112" s="14">
        <v>2.082650710027513</v>
      </c>
      <c r="H112" s="14">
        <v>49.983617040660306</v>
      </c>
    </row>
    <row r="113" spans="1:2" ht="12.75">
      <c r="A113" s="6"/>
      <c r="B113" s="6"/>
    </row>
    <row r="114" spans="1:8" ht="12.75">
      <c r="A114" s="5" t="s">
        <v>157</v>
      </c>
      <c r="B114" s="5" t="s">
        <v>143</v>
      </c>
      <c r="C114">
        <v>1000</v>
      </c>
      <c r="D114">
        <v>24</v>
      </c>
      <c r="E114">
        <v>20</v>
      </c>
      <c r="F114" s="14">
        <v>0.5412848312506991</v>
      </c>
      <c r="G114" s="14">
        <v>1.12767673177229</v>
      </c>
      <c r="H114" s="14">
        <v>27.06424156253496</v>
      </c>
    </row>
    <row r="115" spans="1:8" ht="12.75">
      <c r="A115" s="5" t="s">
        <v>158</v>
      </c>
      <c r="B115" s="5" t="s">
        <v>143</v>
      </c>
      <c r="C115">
        <v>1000</v>
      </c>
      <c r="D115">
        <v>24</v>
      </c>
      <c r="E115">
        <v>20</v>
      </c>
      <c r="F115" s="14">
        <v>0.7298111649315369</v>
      </c>
      <c r="G115" s="14">
        <v>1.5204399269407018</v>
      </c>
      <c r="H115" s="14">
        <v>36.490558246576846</v>
      </c>
    </row>
    <row r="116" spans="1:8" ht="12.75">
      <c r="A116" s="5" t="s">
        <v>159</v>
      </c>
      <c r="B116" s="5" t="s">
        <v>143</v>
      </c>
      <c r="C116">
        <v>1000</v>
      </c>
      <c r="D116">
        <v>24</v>
      </c>
      <c r="E116">
        <v>20</v>
      </c>
      <c r="F116" s="14">
        <v>0.5470286724299513</v>
      </c>
      <c r="G116" s="14">
        <v>1.1396430675623987</v>
      </c>
      <c r="H116" s="14">
        <v>27.35143362149757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Tasmania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Kerrie Swadling</dc:creator>
  <cp:keywords/>
  <dc:description/>
  <cp:lastModifiedBy>Kerrie Swadling</cp:lastModifiedBy>
  <cp:lastPrinted>2007-02-05T21:38:28Z</cp:lastPrinted>
  <dcterms:created xsi:type="dcterms:W3CDTF">2006-12-03T22:46:10Z</dcterms:created>
  <dcterms:modified xsi:type="dcterms:W3CDTF">2011-12-07T22:14:00Z</dcterms:modified>
  <cp:category/>
  <cp:version/>
  <cp:contentType/>
  <cp:contentStatus/>
</cp:coreProperties>
</file>