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versitytasmania.sharepoint.com/sites/FRDCCOVID19ImpactsandResponsesproject/Shared Documents/General/1. FRDC Impacts of COVID Final Report/Final review/"/>
    </mc:Choice>
  </mc:AlternateContent>
  <xr:revisionPtr revIDLastSave="211" documentId="8_{EA0C00A0-F3F6-47F7-AD71-4A9945172D71}" xr6:coauthVersionLast="47" xr6:coauthVersionMax="47" xr10:uidLastSave="{8969948E-CCF4-42EA-9122-750969BBD006}"/>
  <bookViews>
    <workbookView xWindow="-110" yWindow="-110" windowWidth="19420" windowHeight="11500" firstSheet="1" activeTab="1" xr2:uid="{32B5E311-557F-4C7A-AF73-FAD98491745C}"/>
  </bookViews>
  <sheets>
    <sheet name="Interviewee ALL DATA by Respnt" sheetId="9" r:id="rId1"/>
    <sheet name="C - Response themes" sheetId="3" r:id="rId2"/>
    <sheet name="C - Response themes detail" sheetId="5" r:id="rId3"/>
    <sheet name="D - BarriersEnablers themes" sheetId="7" r:id="rId4"/>
    <sheet name="D - BarriersEnabl themes detail" sheetId="8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6" i="8" l="1"/>
  <c r="C127" i="8"/>
  <c r="C132" i="8"/>
  <c r="C136" i="8"/>
  <c r="C150" i="8"/>
  <c r="C153" i="8"/>
  <c r="C165" i="8"/>
  <c r="C167" i="8"/>
  <c r="C175" i="8"/>
  <c r="C181" i="8"/>
  <c r="C182" i="8"/>
  <c r="C186" i="8"/>
  <c r="C187" i="8"/>
  <c r="C195" i="8"/>
  <c r="C219" i="8"/>
  <c r="C220" i="8"/>
  <c r="C225" i="8"/>
  <c r="C229" i="8"/>
  <c r="C230" i="8"/>
  <c r="C235" i="8"/>
  <c r="C236" i="8"/>
  <c r="C241" i="8"/>
  <c r="C242" i="8"/>
  <c r="C249" i="8"/>
  <c r="C250" i="8"/>
  <c r="C254" i="8"/>
  <c r="C258" i="8"/>
  <c r="C259" i="8"/>
  <c r="C327" i="8"/>
  <c r="C333" i="8"/>
  <c r="C350" i="8"/>
  <c r="C369" i="8"/>
  <c r="C372" i="8"/>
  <c r="C123" i="8"/>
  <c r="C113" i="8"/>
  <c r="C108" i="8"/>
  <c r="C109" i="8"/>
  <c r="C99" i="8"/>
  <c r="C100" i="8"/>
  <c r="C96" i="8"/>
  <c r="C94" i="8"/>
  <c r="C92" i="8"/>
  <c r="C89" i="8"/>
  <c r="C80" i="8"/>
  <c r="C81" i="8"/>
  <c r="C78" i="8"/>
  <c r="C65" i="8"/>
  <c r="C41" i="8"/>
  <c r="C18" i="8"/>
  <c r="B100" i="8"/>
  <c r="B108" i="8"/>
  <c r="B81" i="8"/>
  <c r="B109" i="8"/>
  <c r="B92" i="8"/>
  <c r="B96" i="8"/>
  <c r="B89" i="8"/>
  <c r="B78" i="8"/>
  <c r="B99" i="8"/>
  <c r="B94" i="8"/>
  <c r="B80" i="8"/>
  <c r="B113" i="8"/>
  <c r="B258" i="8"/>
  <c r="B242" i="8"/>
  <c r="B259" i="8"/>
  <c r="B235" i="8"/>
  <c r="B236" i="8"/>
  <c r="B220" i="8"/>
  <c r="B229" i="8"/>
  <c r="B250" i="8"/>
  <c r="B230" i="8"/>
  <c r="B249" i="8"/>
  <c r="B225" i="8"/>
  <c r="B254" i="8"/>
  <c r="B241" i="8"/>
  <c r="B219" i="8"/>
  <c r="B187" i="8"/>
  <c r="B181" i="8"/>
  <c r="B182" i="8"/>
  <c r="B167" i="8"/>
  <c r="B195" i="8"/>
  <c r="B175" i="8"/>
  <c r="B186" i="8"/>
  <c r="B165" i="8"/>
  <c r="B136" i="8"/>
  <c r="B123" i="8"/>
  <c r="B150" i="8"/>
  <c r="B126" i="8"/>
  <c r="B132" i="8"/>
  <c r="B153" i="8"/>
  <c r="B127" i="8"/>
  <c r="B369" i="8"/>
  <c r="B327" i="8"/>
  <c r="B350" i="8"/>
  <c r="B372" i="8"/>
  <c r="B333" i="8"/>
  <c r="B18" i="8"/>
  <c r="B41" i="8"/>
  <c r="B65" i="8"/>
  <c r="B114" i="8"/>
  <c r="B115" i="8"/>
  <c r="B116" i="8"/>
  <c r="B118" i="8"/>
  <c r="B117" i="8"/>
  <c r="C114" i="8"/>
  <c r="C115" i="8"/>
  <c r="C116" i="8"/>
  <c r="C118" i="8"/>
  <c r="C117" i="8"/>
  <c r="B111" i="8"/>
  <c r="B112" i="8"/>
  <c r="B110" i="8"/>
  <c r="B107" i="8"/>
  <c r="C111" i="8"/>
  <c r="C112" i="8"/>
  <c r="C110" i="8"/>
  <c r="C107" i="8"/>
  <c r="B104" i="8"/>
  <c r="B105" i="8"/>
  <c r="B106" i="8"/>
  <c r="C104" i="8"/>
  <c r="C105" i="8"/>
  <c r="C106" i="8"/>
  <c r="B101" i="8"/>
  <c r="B103" i="8"/>
  <c r="B102" i="8"/>
  <c r="C101" i="8"/>
  <c r="C103" i="8"/>
  <c r="C102" i="8"/>
  <c r="B98" i="8"/>
  <c r="B97" i="8"/>
  <c r="B95" i="8"/>
  <c r="C98" i="8"/>
  <c r="C97" i="8"/>
  <c r="C95" i="8"/>
  <c r="B90" i="8"/>
  <c r="B93" i="8"/>
  <c r="B91" i="8"/>
  <c r="C90" i="8"/>
  <c r="C93" i="8"/>
  <c r="C91" i="8"/>
  <c r="B86" i="8"/>
  <c r="B88" i="8"/>
  <c r="B85" i="8"/>
  <c r="B87" i="8"/>
  <c r="C86" i="8"/>
  <c r="C88" i="8"/>
  <c r="C85" i="8"/>
  <c r="C87" i="8"/>
  <c r="B84" i="8"/>
  <c r="B83" i="8"/>
  <c r="B82" i="8"/>
  <c r="C84" i="8"/>
  <c r="C83" i="8"/>
  <c r="C82" i="8"/>
  <c r="B75" i="8"/>
  <c r="B79" i="8"/>
  <c r="B77" i="8"/>
  <c r="B76" i="8"/>
  <c r="C75" i="8"/>
  <c r="C79" i="8"/>
  <c r="C77" i="8"/>
  <c r="C76" i="8"/>
  <c r="B71" i="8"/>
  <c r="B73" i="8"/>
  <c r="B72" i="8"/>
  <c r="B74" i="8"/>
  <c r="C71" i="8"/>
  <c r="C73" i="8"/>
  <c r="C72" i="8"/>
  <c r="C74" i="8"/>
  <c r="B70" i="8"/>
  <c r="B69" i="8"/>
  <c r="B67" i="8"/>
  <c r="B68" i="8"/>
  <c r="C70" i="8"/>
  <c r="C69" i="8"/>
  <c r="C67" i="8"/>
  <c r="C68" i="8"/>
  <c r="D69" i="7"/>
  <c r="D70" i="7"/>
  <c r="D71" i="7"/>
  <c r="D72" i="7"/>
  <c r="D73" i="7"/>
  <c r="D74" i="7"/>
  <c r="D75" i="7"/>
  <c r="D76" i="7"/>
  <c r="D77" i="7"/>
  <c r="D78" i="7"/>
  <c r="D7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6" i="7"/>
  <c r="D5" i="7"/>
  <c r="D4" i="7"/>
  <c r="D3" i="7"/>
  <c r="C261" i="8"/>
  <c r="B261" i="8"/>
  <c r="C262" i="8"/>
  <c r="B262" i="8"/>
  <c r="C260" i="8"/>
  <c r="B260" i="8"/>
  <c r="C256" i="8"/>
  <c r="B256" i="8"/>
  <c r="C257" i="8"/>
  <c r="B257" i="8"/>
  <c r="C255" i="8"/>
  <c r="B255" i="8"/>
  <c r="C251" i="8"/>
  <c r="B251" i="8"/>
  <c r="C252" i="8"/>
  <c r="B252" i="8"/>
  <c r="C253" i="8"/>
  <c r="B253" i="8"/>
  <c r="C246" i="8"/>
  <c r="B246" i="8"/>
  <c r="C248" i="8"/>
  <c r="B248" i="8"/>
  <c r="C247" i="8"/>
  <c r="B247" i="8"/>
  <c r="C245" i="8"/>
  <c r="B245" i="8"/>
  <c r="C244" i="8"/>
  <c r="B244" i="8"/>
  <c r="C243" i="8"/>
  <c r="B243" i="8"/>
  <c r="C240" i="8"/>
  <c r="B240" i="8"/>
  <c r="C239" i="8"/>
  <c r="B239" i="8"/>
  <c r="C238" i="8"/>
  <c r="B238" i="8"/>
  <c r="C237" i="8"/>
  <c r="B237" i="8"/>
  <c r="C234" i="8"/>
  <c r="B234" i="8"/>
  <c r="C233" i="8"/>
  <c r="B233" i="8"/>
  <c r="C232" i="8"/>
  <c r="B232" i="8"/>
  <c r="C231" i="8"/>
  <c r="B231" i="8"/>
  <c r="C228" i="8"/>
  <c r="B228" i="8"/>
  <c r="C226" i="8"/>
  <c r="B226" i="8"/>
  <c r="C227" i="8"/>
  <c r="B227" i="8"/>
  <c r="C223" i="8"/>
  <c r="B223" i="8"/>
  <c r="C224" i="8"/>
  <c r="B224" i="8"/>
  <c r="C222" i="8"/>
  <c r="B222" i="8"/>
  <c r="C221" i="8"/>
  <c r="B221" i="8"/>
  <c r="C218" i="8"/>
  <c r="B218" i="8"/>
  <c r="C217" i="8"/>
  <c r="B217" i="8"/>
  <c r="C216" i="8"/>
  <c r="B216" i="8"/>
  <c r="C215" i="8"/>
  <c r="B215" i="8"/>
  <c r="C214" i="8"/>
  <c r="B214" i="8"/>
  <c r="C213" i="8"/>
  <c r="B213" i="8"/>
  <c r="C212" i="8"/>
  <c r="B212" i="8"/>
  <c r="C211" i="8"/>
  <c r="B211" i="8"/>
  <c r="B269" i="8"/>
  <c r="B270" i="8"/>
  <c r="B271" i="8"/>
  <c r="B272" i="8"/>
  <c r="C269" i="8"/>
  <c r="C270" i="8"/>
  <c r="C271" i="8"/>
  <c r="C272" i="8"/>
  <c r="B266" i="8"/>
  <c r="B267" i="8"/>
  <c r="B268" i="8"/>
  <c r="C266" i="8"/>
  <c r="C267" i="8"/>
  <c r="C268" i="8"/>
  <c r="B264" i="8"/>
  <c r="B265" i="8"/>
  <c r="B263" i="8"/>
  <c r="C264" i="8"/>
  <c r="C265" i="8"/>
  <c r="C263" i="8"/>
  <c r="C210" i="8"/>
  <c r="B210" i="8"/>
  <c r="C209" i="8"/>
  <c r="B209" i="8"/>
  <c r="C208" i="8"/>
  <c r="B208" i="8"/>
  <c r="C207" i="8"/>
  <c r="B207" i="8"/>
  <c r="C206" i="8"/>
  <c r="B206" i="8"/>
  <c r="C205" i="8"/>
  <c r="B205" i="8"/>
  <c r="C204" i="8"/>
  <c r="B204" i="8"/>
  <c r="C203" i="8"/>
  <c r="B203" i="8"/>
  <c r="C202" i="8"/>
  <c r="B202" i="8"/>
  <c r="C201" i="8"/>
  <c r="B201" i="8"/>
  <c r="C200" i="8"/>
  <c r="B200" i="8"/>
  <c r="C199" i="8"/>
  <c r="B199" i="8"/>
  <c r="C197" i="8"/>
  <c r="B197" i="8"/>
  <c r="C198" i="8"/>
  <c r="B198" i="8"/>
  <c r="C196" i="8"/>
  <c r="B196" i="8"/>
  <c r="C194" i="8"/>
  <c r="B194" i="8"/>
  <c r="C193" i="8"/>
  <c r="B193" i="8"/>
  <c r="C192" i="8"/>
  <c r="B192" i="8"/>
  <c r="C188" i="8"/>
  <c r="B188" i="8"/>
  <c r="C190" i="8"/>
  <c r="B190" i="8"/>
  <c r="C191" i="8"/>
  <c r="B191" i="8"/>
  <c r="C189" i="8"/>
  <c r="B189" i="8"/>
  <c r="C183" i="8"/>
  <c r="B183" i="8"/>
  <c r="C184" i="8"/>
  <c r="B184" i="8"/>
  <c r="C185" i="8"/>
  <c r="B185" i="8"/>
  <c r="C180" i="8"/>
  <c r="B180" i="8"/>
  <c r="C178" i="8"/>
  <c r="B178" i="8"/>
  <c r="C179" i="8"/>
  <c r="B179" i="8"/>
  <c r="C177" i="8"/>
  <c r="B177" i="8"/>
  <c r="C176" i="8"/>
  <c r="B176" i="8"/>
  <c r="C172" i="8"/>
  <c r="B172" i="8"/>
  <c r="C174" i="8"/>
  <c r="B174" i="8"/>
  <c r="C173" i="8"/>
  <c r="B173" i="8"/>
  <c r="C171" i="8"/>
  <c r="B171" i="8"/>
  <c r="C170" i="8"/>
  <c r="B170" i="8"/>
  <c r="C169" i="8"/>
  <c r="B169" i="8"/>
  <c r="C168" i="8"/>
  <c r="B168" i="8"/>
  <c r="C166" i="8"/>
  <c r="B166" i="8"/>
  <c r="C162" i="8"/>
  <c r="B162" i="8"/>
  <c r="C163" i="8"/>
  <c r="B163" i="8"/>
  <c r="C164" i="8"/>
  <c r="B164" i="8"/>
  <c r="C156" i="8"/>
  <c r="B156" i="8"/>
  <c r="C161" i="8"/>
  <c r="B161" i="8"/>
  <c r="C158" i="8"/>
  <c r="B158" i="8"/>
  <c r="C157" i="8"/>
  <c r="B157" i="8"/>
  <c r="C160" i="8"/>
  <c r="B160" i="8"/>
  <c r="C159" i="8"/>
  <c r="B159" i="8"/>
  <c r="C155" i="8"/>
  <c r="B155" i="8"/>
  <c r="C154" i="8"/>
  <c r="B154" i="8"/>
  <c r="C149" i="8"/>
  <c r="B149" i="8"/>
  <c r="C151" i="8"/>
  <c r="B151" i="8"/>
  <c r="C152" i="8"/>
  <c r="B152" i="8"/>
  <c r="C148" i="8"/>
  <c r="B148" i="8"/>
  <c r="C146" i="8"/>
  <c r="B146" i="8"/>
  <c r="C147" i="8"/>
  <c r="B147" i="8"/>
  <c r="C145" i="8"/>
  <c r="B145" i="8"/>
  <c r="C144" i="8"/>
  <c r="B144" i="8"/>
  <c r="C143" i="8"/>
  <c r="B143" i="8"/>
  <c r="C142" i="8"/>
  <c r="B142" i="8"/>
  <c r="C140" i="8"/>
  <c r="B140" i="8"/>
  <c r="C141" i="8"/>
  <c r="B141" i="8"/>
  <c r="C139" i="8"/>
  <c r="B139" i="8"/>
  <c r="C137" i="8"/>
  <c r="B137" i="8"/>
  <c r="C138" i="8"/>
  <c r="B138" i="8"/>
  <c r="C135" i="8"/>
  <c r="B135" i="8"/>
  <c r="C133" i="8"/>
  <c r="B133" i="8"/>
  <c r="C134" i="8"/>
  <c r="B134" i="8"/>
  <c r="C131" i="8"/>
  <c r="B131" i="8"/>
  <c r="C130" i="8"/>
  <c r="B130" i="8"/>
  <c r="C129" i="8"/>
  <c r="B129" i="8"/>
  <c r="C128" i="8"/>
  <c r="B128" i="8"/>
  <c r="C125" i="8"/>
  <c r="B125" i="8"/>
  <c r="C124" i="8"/>
  <c r="B124" i="8"/>
  <c r="C121" i="8"/>
  <c r="B121" i="8"/>
  <c r="C119" i="8"/>
  <c r="B119" i="8"/>
  <c r="C122" i="8"/>
  <c r="B122" i="8"/>
  <c r="C120" i="8"/>
  <c r="B120" i="8"/>
  <c r="C308" i="8"/>
  <c r="B308" i="8"/>
  <c r="C318" i="8"/>
  <c r="B318" i="8"/>
  <c r="C316" i="8"/>
  <c r="B316" i="8"/>
  <c r="C315" i="8"/>
  <c r="B315" i="8"/>
  <c r="C313" i="8"/>
  <c r="B313" i="8"/>
  <c r="C312" i="8"/>
  <c r="B312" i="8"/>
  <c r="C311" i="8"/>
  <c r="B311" i="8"/>
  <c r="C317" i="8"/>
  <c r="B317" i="8"/>
  <c r="C314" i="8"/>
  <c r="B314" i="8"/>
  <c r="C309" i="8"/>
  <c r="B309" i="8"/>
  <c r="C307" i="8"/>
  <c r="B307" i="8"/>
  <c r="C306" i="8"/>
  <c r="B306" i="8"/>
  <c r="C305" i="8"/>
  <c r="B305" i="8"/>
  <c r="C304" i="8"/>
  <c r="B304" i="8"/>
  <c r="C303" i="8"/>
  <c r="B303" i="8"/>
  <c r="C302" i="8"/>
  <c r="B302" i="8"/>
  <c r="C301" i="8"/>
  <c r="B301" i="8"/>
  <c r="C298" i="8"/>
  <c r="B298" i="8"/>
  <c r="C300" i="8"/>
  <c r="B300" i="8"/>
  <c r="C299" i="8"/>
  <c r="B299" i="8"/>
  <c r="C296" i="8"/>
  <c r="B296" i="8"/>
  <c r="C297" i="8"/>
  <c r="B297" i="8"/>
  <c r="C295" i="8"/>
  <c r="B295" i="8"/>
  <c r="C291" i="8"/>
  <c r="B291" i="8"/>
  <c r="C294" i="8"/>
  <c r="B294" i="8"/>
  <c r="C293" i="8"/>
  <c r="B293" i="8"/>
  <c r="C292" i="8"/>
  <c r="B292" i="8"/>
  <c r="C289" i="8"/>
  <c r="B289" i="8"/>
  <c r="C290" i="8"/>
  <c r="B290" i="8"/>
  <c r="C288" i="8"/>
  <c r="B288" i="8"/>
  <c r="C287" i="8"/>
  <c r="B287" i="8"/>
  <c r="C286" i="8"/>
  <c r="B286" i="8"/>
  <c r="C285" i="8"/>
  <c r="B285" i="8"/>
  <c r="C284" i="8"/>
  <c r="B284" i="8"/>
  <c r="C283" i="8"/>
  <c r="B283" i="8"/>
  <c r="C282" i="8"/>
  <c r="B282" i="8"/>
  <c r="C281" i="8"/>
  <c r="B281" i="8"/>
  <c r="C280" i="8"/>
  <c r="B280" i="8"/>
  <c r="C279" i="8"/>
  <c r="B279" i="8"/>
  <c r="C278" i="8"/>
  <c r="B278" i="8"/>
  <c r="C277" i="8"/>
  <c r="B277" i="8"/>
  <c r="C275" i="8"/>
  <c r="B275" i="8"/>
  <c r="C276" i="8"/>
  <c r="B276" i="8"/>
  <c r="C274" i="8"/>
  <c r="B274" i="8"/>
  <c r="C273" i="8"/>
  <c r="B273" i="8"/>
  <c r="C376" i="8"/>
  <c r="B376" i="8"/>
  <c r="C375" i="8"/>
  <c r="B375" i="8"/>
  <c r="C374" i="8"/>
  <c r="B374" i="8"/>
  <c r="C370" i="8"/>
  <c r="B370" i="8"/>
  <c r="C371" i="8"/>
  <c r="B371" i="8"/>
  <c r="C373" i="8"/>
  <c r="B373" i="8"/>
  <c r="C368" i="8"/>
  <c r="B368" i="8"/>
  <c r="C367" i="8"/>
  <c r="B367" i="8"/>
  <c r="C366" i="8"/>
  <c r="B366" i="8"/>
  <c r="C365" i="8"/>
  <c r="B365" i="8"/>
  <c r="C363" i="8"/>
  <c r="B363" i="8"/>
  <c r="C362" i="8"/>
  <c r="B362" i="8"/>
  <c r="C364" i="8"/>
  <c r="B364" i="8"/>
  <c r="C361" i="8"/>
  <c r="B361" i="8"/>
  <c r="C358" i="8"/>
  <c r="B358" i="8"/>
  <c r="C357" i="8"/>
  <c r="B357" i="8"/>
  <c r="C359" i="8"/>
  <c r="B359" i="8"/>
  <c r="C360" i="8"/>
  <c r="B360" i="8"/>
  <c r="C356" i="8"/>
  <c r="B356" i="8"/>
  <c r="C355" i="8"/>
  <c r="B355" i="8"/>
  <c r="C354" i="8"/>
  <c r="B354" i="8"/>
  <c r="C353" i="8"/>
  <c r="B353" i="8"/>
  <c r="C352" i="8"/>
  <c r="B352" i="8"/>
  <c r="C351" i="8"/>
  <c r="B351" i="8"/>
  <c r="C349" i="8"/>
  <c r="B349" i="8"/>
  <c r="C348" i="8"/>
  <c r="B348" i="8"/>
  <c r="C347" i="8"/>
  <c r="B347" i="8"/>
  <c r="C346" i="8"/>
  <c r="B346" i="8"/>
  <c r="C345" i="8"/>
  <c r="B345" i="8"/>
  <c r="C344" i="8"/>
  <c r="B344" i="8"/>
  <c r="C342" i="8"/>
  <c r="B342" i="8"/>
  <c r="C343" i="8"/>
  <c r="B343" i="8"/>
  <c r="C341" i="8"/>
  <c r="B341" i="8"/>
  <c r="C340" i="8"/>
  <c r="B340" i="8"/>
  <c r="C339" i="8"/>
  <c r="B339" i="8"/>
  <c r="C338" i="8"/>
  <c r="B338" i="8"/>
  <c r="C337" i="8"/>
  <c r="B337" i="8"/>
  <c r="C336" i="8"/>
  <c r="B336" i="8"/>
  <c r="C335" i="8"/>
  <c r="B335" i="8"/>
  <c r="C334" i="8"/>
  <c r="B334" i="8"/>
  <c r="C332" i="8"/>
  <c r="B332" i="8"/>
  <c r="C331" i="8"/>
  <c r="B331" i="8"/>
  <c r="C330" i="8"/>
  <c r="B330" i="8"/>
  <c r="C329" i="8"/>
  <c r="B329" i="8"/>
  <c r="C328" i="8"/>
  <c r="B328" i="8"/>
  <c r="C326" i="8"/>
  <c r="B326" i="8"/>
  <c r="C325" i="8"/>
  <c r="B325" i="8"/>
  <c r="C324" i="8"/>
  <c r="B324" i="8"/>
  <c r="C323" i="8"/>
  <c r="B323" i="8"/>
  <c r="C322" i="8"/>
  <c r="B322" i="8"/>
  <c r="C321" i="8"/>
  <c r="B321" i="8"/>
  <c r="C320" i="8"/>
  <c r="B320" i="8"/>
  <c r="C319" i="8"/>
  <c r="B319" i="8"/>
  <c r="D2" i="7"/>
  <c r="C2" i="8"/>
  <c r="C3" i="8"/>
  <c r="C5" i="8"/>
  <c r="C6" i="8"/>
  <c r="C4" i="8"/>
  <c r="C7" i="8"/>
  <c r="C8" i="8"/>
  <c r="C9" i="8"/>
  <c r="C10" i="8"/>
  <c r="C12" i="8"/>
  <c r="C11" i="8"/>
  <c r="C13" i="8"/>
  <c r="C15" i="8"/>
  <c r="C16" i="8"/>
  <c r="C17" i="8"/>
  <c r="C19" i="8"/>
  <c r="C14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42" i="8"/>
  <c r="C39" i="8"/>
  <c r="C40" i="8"/>
  <c r="C43" i="8"/>
  <c r="C45" i="8"/>
  <c r="C44" i="8"/>
  <c r="C46" i="8"/>
  <c r="C47" i="8"/>
  <c r="C48" i="8"/>
  <c r="C49" i="8"/>
  <c r="C51" i="8"/>
  <c r="C50" i="8"/>
  <c r="C53" i="8"/>
  <c r="C54" i="8"/>
  <c r="C55" i="8"/>
  <c r="C52" i="8"/>
  <c r="C56" i="8"/>
  <c r="C57" i="8"/>
  <c r="C58" i="8"/>
  <c r="C59" i="8"/>
  <c r="C60" i="8"/>
  <c r="C63" i="8"/>
  <c r="C61" i="8"/>
  <c r="C62" i="8"/>
  <c r="C64" i="8"/>
  <c r="C66" i="8"/>
  <c r="C310" i="8"/>
  <c r="B2" i="8"/>
  <c r="B3" i="8"/>
  <c r="B5" i="8"/>
  <c r="B6" i="8"/>
  <c r="B4" i="8"/>
  <c r="B7" i="8"/>
  <c r="B8" i="8"/>
  <c r="B9" i="8"/>
  <c r="B10" i="8"/>
  <c r="B12" i="8"/>
  <c r="B11" i="8"/>
  <c r="B13" i="8"/>
  <c r="B15" i="8"/>
  <c r="B16" i="8"/>
  <c r="B17" i="8"/>
  <c r="B19" i="8"/>
  <c r="B14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42" i="8"/>
  <c r="B39" i="8"/>
  <c r="B40" i="8"/>
  <c r="B43" i="8"/>
  <c r="B45" i="8"/>
  <c r="B44" i="8"/>
  <c r="B46" i="8"/>
  <c r="B47" i="8"/>
  <c r="B48" i="8"/>
  <c r="B49" i="8"/>
  <c r="B51" i="8"/>
  <c r="B50" i="8"/>
  <c r="B53" i="8"/>
  <c r="B54" i="8"/>
  <c r="B55" i="8"/>
  <c r="B52" i="8"/>
  <c r="B56" i="8"/>
  <c r="B57" i="8"/>
  <c r="B58" i="8"/>
  <c r="B59" i="8"/>
  <c r="B60" i="8"/>
  <c r="B63" i="8"/>
  <c r="B61" i="8"/>
  <c r="B62" i="8"/>
  <c r="B64" i="8"/>
  <c r="B66" i="8"/>
  <c r="B310" i="8"/>
  <c r="B233" i="5" l="1"/>
  <c r="C233" i="5"/>
  <c r="B164" i="5"/>
  <c r="C164" i="5"/>
  <c r="B150" i="5"/>
  <c r="C150" i="5"/>
  <c r="B132" i="5"/>
  <c r="C132" i="5"/>
  <c r="B112" i="5"/>
  <c r="C112" i="5"/>
  <c r="B104" i="5"/>
  <c r="C104" i="5"/>
  <c r="B99" i="5"/>
  <c r="C99" i="5"/>
  <c r="B72" i="5"/>
  <c r="C72" i="5"/>
  <c r="B62" i="5"/>
  <c r="C62" i="5"/>
  <c r="B57" i="5"/>
  <c r="C57" i="5"/>
  <c r="C16" i="5"/>
  <c r="B16" i="5"/>
  <c r="C274" i="5"/>
  <c r="B274" i="5"/>
  <c r="C273" i="5"/>
  <c r="B273" i="5"/>
  <c r="C272" i="5"/>
  <c r="B272" i="5"/>
  <c r="C271" i="5"/>
  <c r="B271" i="5"/>
  <c r="C270" i="5"/>
  <c r="B270" i="5"/>
  <c r="C269" i="5"/>
  <c r="B269" i="5"/>
  <c r="C268" i="5"/>
  <c r="B268" i="5"/>
  <c r="C267" i="5"/>
  <c r="B267" i="5"/>
  <c r="C266" i="5"/>
  <c r="B266" i="5"/>
  <c r="C265" i="5"/>
  <c r="B265" i="5"/>
  <c r="C264" i="5"/>
  <c r="B264" i="5"/>
  <c r="C263" i="5"/>
  <c r="B263" i="5"/>
  <c r="C262" i="5"/>
  <c r="B262" i="5"/>
  <c r="C261" i="5"/>
  <c r="B261" i="5"/>
  <c r="C260" i="5"/>
  <c r="B260" i="5"/>
  <c r="C259" i="5"/>
  <c r="B259" i="5"/>
  <c r="C258" i="5"/>
  <c r="B258" i="5"/>
  <c r="C257" i="5"/>
  <c r="B257" i="5"/>
  <c r="C256" i="5"/>
  <c r="B256" i="5"/>
  <c r="C255" i="5"/>
  <c r="B255" i="5"/>
  <c r="C254" i="5"/>
  <c r="B254" i="5"/>
  <c r="C253" i="5"/>
  <c r="B253" i="5"/>
  <c r="C252" i="5"/>
  <c r="B252" i="5"/>
  <c r="C251" i="5"/>
  <c r="B251" i="5"/>
  <c r="C250" i="5"/>
  <c r="B250" i="5"/>
  <c r="C249" i="5"/>
  <c r="B249" i="5"/>
  <c r="C248" i="5"/>
  <c r="B248" i="5"/>
  <c r="C247" i="5"/>
  <c r="B247" i="5"/>
  <c r="C246" i="5"/>
  <c r="B246" i="5"/>
  <c r="C245" i="5"/>
  <c r="B245" i="5"/>
  <c r="C244" i="5"/>
  <c r="B244" i="5"/>
  <c r="C243" i="5"/>
  <c r="B243" i="5"/>
  <c r="C242" i="5"/>
  <c r="B242" i="5"/>
  <c r="C241" i="5"/>
  <c r="B241" i="5"/>
  <c r="C240" i="5"/>
  <c r="B240" i="5"/>
  <c r="C239" i="5"/>
  <c r="B239" i="5"/>
  <c r="C238" i="5"/>
  <c r="B238" i="5"/>
  <c r="C237" i="5"/>
  <c r="B237" i="5"/>
  <c r="C236" i="5"/>
  <c r="B236" i="5"/>
  <c r="C235" i="5"/>
  <c r="B235" i="5"/>
  <c r="C234" i="5"/>
  <c r="B234" i="5"/>
  <c r="C232" i="5"/>
  <c r="B232" i="5"/>
  <c r="C231" i="5"/>
  <c r="B231" i="5"/>
  <c r="C230" i="5"/>
  <c r="B230" i="5"/>
  <c r="C229" i="5"/>
  <c r="B229" i="5"/>
  <c r="C228" i="5"/>
  <c r="B228" i="5"/>
  <c r="C227" i="5"/>
  <c r="B227" i="5"/>
  <c r="C226" i="5"/>
  <c r="B226" i="5"/>
  <c r="B275" i="5"/>
  <c r="B276" i="5"/>
  <c r="C275" i="5"/>
  <c r="C276" i="5"/>
  <c r="C225" i="5"/>
  <c r="B225" i="5"/>
  <c r="C224" i="5"/>
  <c r="B224" i="5"/>
  <c r="C223" i="5"/>
  <c r="B223" i="5"/>
  <c r="C222" i="5"/>
  <c r="B222" i="5"/>
  <c r="C221" i="5"/>
  <c r="B221" i="5"/>
  <c r="C220" i="5"/>
  <c r="B220" i="5"/>
  <c r="C219" i="5"/>
  <c r="B219" i="5"/>
  <c r="C218" i="5"/>
  <c r="B218" i="5"/>
  <c r="E61" i="3"/>
  <c r="E60" i="3"/>
  <c r="E59" i="3"/>
  <c r="E58" i="3"/>
  <c r="E57" i="3"/>
  <c r="E56" i="3"/>
  <c r="E55" i="3"/>
  <c r="E54" i="3"/>
  <c r="E53" i="3"/>
  <c r="B216" i="5"/>
  <c r="B217" i="5"/>
  <c r="C216" i="5"/>
  <c r="C217" i="5"/>
  <c r="B212" i="5"/>
  <c r="B213" i="5"/>
  <c r="B214" i="5"/>
  <c r="B215" i="5"/>
  <c r="C212" i="5"/>
  <c r="C213" i="5"/>
  <c r="C214" i="5"/>
  <c r="C215" i="5"/>
  <c r="B208" i="5"/>
  <c r="B209" i="5"/>
  <c r="B210" i="5"/>
  <c r="B211" i="5"/>
  <c r="C208" i="5"/>
  <c r="C209" i="5"/>
  <c r="C210" i="5"/>
  <c r="C211" i="5"/>
  <c r="B204" i="5"/>
  <c r="B205" i="5"/>
  <c r="B206" i="5"/>
  <c r="B207" i="5"/>
  <c r="C204" i="5"/>
  <c r="C205" i="5"/>
  <c r="C206" i="5"/>
  <c r="C207" i="5"/>
  <c r="B200" i="5"/>
  <c r="B201" i="5"/>
  <c r="B202" i="5"/>
  <c r="B203" i="5"/>
  <c r="C200" i="5"/>
  <c r="C201" i="5"/>
  <c r="C202" i="5"/>
  <c r="C203" i="5"/>
  <c r="B195" i="5"/>
  <c r="B196" i="5"/>
  <c r="B197" i="5"/>
  <c r="B198" i="5"/>
  <c r="B199" i="5"/>
  <c r="C195" i="5"/>
  <c r="C196" i="5"/>
  <c r="C197" i="5"/>
  <c r="C198" i="5"/>
  <c r="C199" i="5"/>
  <c r="B190" i="5"/>
  <c r="B191" i="5"/>
  <c r="B192" i="5"/>
  <c r="B193" i="5"/>
  <c r="B194" i="5"/>
  <c r="C190" i="5"/>
  <c r="C191" i="5"/>
  <c r="C192" i="5"/>
  <c r="C193" i="5"/>
  <c r="C194" i="5"/>
  <c r="B183" i="5"/>
  <c r="B184" i="5"/>
  <c r="B185" i="5"/>
  <c r="B186" i="5"/>
  <c r="B187" i="5"/>
  <c r="B188" i="5"/>
  <c r="B189" i="5"/>
  <c r="C183" i="5"/>
  <c r="C184" i="5"/>
  <c r="C185" i="5"/>
  <c r="C186" i="5"/>
  <c r="C187" i="5"/>
  <c r="C188" i="5"/>
  <c r="C189" i="5"/>
  <c r="B177" i="5"/>
  <c r="B178" i="5"/>
  <c r="B179" i="5"/>
  <c r="B180" i="5"/>
  <c r="B181" i="5"/>
  <c r="B182" i="5"/>
  <c r="C177" i="5"/>
  <c r="C178" i="5"/>
  <c r="C179" i="5"/>
  <c r="C180" i="5"/>
  <c r="C181" i="5"/>
  <c r="C182" i="5"/>
  <c r="B169" i="5"/>
  <c r="B170" i="5"/>
  <c r="B171" i="5"/>
  <c r="B172" i="5"/>
  <c r="B173" i="5"/>
  <c r="B174" i="5"/>
  <c r="B175" i="5"/>
  <c r="B176" i="5"/>
  <c r="C169" i="5"/>
  <c r="C170" i="5"/>
  <c r="C171" i="5"/>
  <c r="C172" i="5"/>
  <c r="C173" i="5"/>
  <c r="C174" i="5"/>
  <c r="C175" i="5"/>
  <c r="C176" i="5"/>
  <c r="E43" i="3"/>
  <c r="E44" i="3"/>
  <c r="E45" i="3"/>
  <c r="E46" i="3"/>
  <c r="E47" i="3"/>
  <c r="E48" i="3"/>
  <c r="E49" i="3"/>
  <c r="E50" i="3"/>
  <c r="E51" i="3"/>
  <c r="E52" i="3"/>
  <c r="B162" i="5"/>
  <c r="B163" i="5"/>
  <c r="B165" i="5"/>
  <c r="B166" i="5"/>
  <c r="B167" i="5"/>
  <c r="B168" i="5"/>
  <c r="C162" i="5"/>
  <c r="C163" i="5"/>
  <c r="C165" i="5"/>
  <c r="C166" i="5"/>
  <c r="C167" i="5"/>
  <c r="C168" i="5"/>
  <c r="B158" i="5"/>
  <c r="B159" i="5"/>
  <c r="B160" i="5"/>
  <c r="B161" i="5"/>
  <c r="C158" i="5"/>
  <c r="C159" i="5"/>
  <c r="C160" i="5"/>
  <c r="C161" i="5"/>
  <c r="B155" i="5"/>
  <c r="B156" i="5"/>
  <c r="B157" i="5"/>
  <c r="C155" i="5"/>
  <c r="C156" i="5"/>
  <c r="C157" i="5"/>
  <c r="B151" i="5"/>
  <c r="B152" i="5"/>
  <c r="B153" i="5"/>
  <c r="B154" i="5"/>
  <c r="C151" i="5"/>
  <c r="C152" i="5"/>
  <c r="C153" i="5"/>
  <c r="C154" i="5"/>
  <c r="B147" i="5"/>
  <c r="B148" i="5"/>
  <c r="B149" i="5"/>
  <c r="C147" i="5"/>
  <c r="C148" i="5"/>
  <c r="C149" i="5"/>
  <c r="B143" i="5"/>
  <c r="B144" i="5"/>
  <c r="B145" i="5"/>
  <c r="B146" i="5"/>
  <c r="C143" i="5"/>
  <c r="C144" i="5"/>
  <c r="C145" i="5"/>
  <c r="C146" i="5"/>
  <c r="B139" i="5"/>
  <c r="B140" i="5"/>
  <c r="B141" i="5"/>
  <c r="B142" i="5"/>
  <c r="C139" i="5"/>
  <c r="C140" i="5"/>
  <c r="C141" i="5"/>
  <c r="C142" i="5"/>
  <c r="B133" i="5"/>
  <c r="B134" i="5"/>
  <c r="B135" i="5"/>
  <c r="B136" i="5"/>
  <c r="B137" i="5"/>
  <c r="B138" i="5"/>
  <c r="C133" i="5"/>
  <c r="C134" i="5"/>
  <c r="C135" i="5"/>
  <c r="C136" i="5"/>
  <c r="C137" i="5"/>
  <c r="C138" i="5"/>
  <c r="B127" i="5"/>
  <c r="B128" i="5"/>
  <c r="B129" i="5"/>
  <c r="B130" i="5"/>
  <c r="B131" i="5"/>
  <c r="C127" i="5"/>
  <c r="C128" i="5"/>
  <c r="C129" i="5"/>
  <c r="C130" i="5"/>
  <c r="C131" i="5"/>
  <c r="E42" i="3"/>
  <c r="E41" i="3"/>
  <c r="E40" i="3"/>
  <c r="E39" i="3"/>
  <c r="E38" i="3"/>
  <c r="E37" i="3"/>
  <c r="E36" i="3"/>
  <c r="E35" i="3"/>
  <c r="E34" i="3"/>
  <c r="E2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B123" i="5"/>
  <c r="B124" i="5"/>
  <c r="B125" i="5"/>
  <c r="B126" i="5"/>
  <c r="C123" i="5"/>
  <c r="C124" i="5"/>
  <c r="C125" i="5"/>
  <c r="C126" i="5"/>
  <c r="B120" i="5"/>
  <c r="B121" i="5"/>
  <c r="B122" i="5"/>
  <c r="C120" i="5"/>
  <c r="C121" i="5"/>
  <c r="C122" i="5"/>
  <c r="B119" i="5"/>
  <c r="C119" i="5"/>
  <c r="B116" i="5"/>
  <c r="B117" i="5"/>
  <c r="B118" i="5"/>
  <c r="C116" i="5"/>
  <c r="C117" i="5"/>
  <c r="C118" i="5"/>
  <c r="B113" i="5"/>
  <c r="B114" i="5"/>
  <c r="B115" i="5"/>
  <c r="C113" i="5"/>
  <c r="C114" i="5"/>
  <c r="C115" i="5"/>
  <c r="B109" i="5"/>
  <c r="B110" i="5"/>
  <c r="B111" i="5"/>
  <c r="C109" i="5"/>
  <c r="C110" i="5"/>
  <c r="C111" i="5"/>
  <c r="B105" i="5"/>
  <c r="B106" i="5"/>
  <c r="B107" i="5"/>
  <c r="B108" i="5"/>
  <c r="C105" i="5"/>
  <c r="C106" i="5"/>
  <c r="C107" i="5"/>
  <c r="C108" i="5"/>
  <c r="B100" i="5"/>
  <c r="B101" i="5"/>
  <c r="B102" i="5"/>
  <c r="B103" i="5"/>
  <c r="C100" i="5"/>
  <c r="C101" i="5"/>
  <c r="C102" i="5"/>
  <c r="C103" i="5"/>
  <c r="B95" i="5"/>
  <c r="B96" i="5"/>
  <c r="B97" i="5"/>
  <c r="B98" i="5"/>
  <c r="C95" i="5"/>
  <c r="C96" i="5"/>
  <c r="C97" i="5"/>
  <c r="C98" i="5"/>
  <c r="B91" i="5"/>
  <c r="B92" i="5"/>
  <c r="B93" i="5"/>
  <c r="B94" i="5"/>
  <c r="C91" i="5"/>
  <c r="C92" i="5"/>
  <c r="C93" i="5"/>
  <c r="C94" i="5"/>
  <c r="C90" i="5"/>
  <c r="B90" i="5"/>
  <c r="C89" i="5"/>
  <c r="B89" i="5"/>
  <c r="C88" i="5"/>
  <c r="B88" i="5"/>
  <c r="C87" i="5"/>
  <c r="B87" i="5"/>
  <c r="C86" i="5"/>
  <c r="B86" i="5"/>
  <c r="C85" i="5"/>
  <c r="B85" i="5"/>
  <c r="C84" i="5"/>
  <c r="B84" i="5"/>
  <c r="C83" i="5"/>
  <c r="B83" i="5"/>
  <c r="C82" i="5"/>
  <c r="B82" i="5"/>
  <c r="C81" i="5"/>
  <c r="B81" i="5"/>
  <c r="C80" i="5"/>
  <c r="B80" i="5"/>
  <c r="C79" i="5"/>
  <c r="B79" i="5"/>
  <c r="C78" i="5"/>
  <c r="B78" i="5"/>
  <c r="C77" i="5"/>
  <c r="B77" i="5"/>
  <c r="C76" i="5"/>
  <c r="B76" i="5"/>
  <c r="C75" i="5"/>
  <c r="B75" i="5"/>
  <c r="C74" i="5"/>
  <c r="B74" i="5"/>
  <c r="C73" i="5"/>
  <c r="B73" i="5"/>
  <c r="C71" i="5"/>
  <c r="B71" i="5"/>
  <c r="C70" i="5"/>
  <c r="B70" i="5"/>
  <c r="C69" i="5"/>
  <c r="B69" i="5"/>
  <c r="C68" i="5"/>
  <c r="B68" i="5"/>
  <c r="C67" i="5"/>
  <c r="B67" i="5"/>
  <c r="C66" i="5"/>
  <c r="B66" i="5"/>
  <c r="C65" i="5"/>
  <c r="B65" i="5"/>
  <c r="C64" i="5"/>
  <c r="B64" i="5"/>
  <c r="C63" i="5"/>
  <c r="B63" i="5"/>
  <c r="C61" i="5"/>
  <c r="B61" i="5"/>
  <c r="C60" i="5"/>
  <c r="B60" i="5"/>
  <c r="C59" i="5"/>
  <c r="B59" i="5"/>
  <c r="C58" i="5"/>
  <c r="B58" i="5"/>
  <c r="C56" i="5"/>
  <c r="B56" i="5"/>
  <c r="C55" i="5"/>
  <c r="B55" i="5"/>
  <c r="C54" i="5"/>
  <c r="B54" i="5"/>
  <c r="C53" i="5"/>
  <c r="B53" i="5"/>
  <c r="C52" i="5"/>
  <c r="B52" i="5"/>
  <c r="C51" i="5"/>
  <c r="B51" i="5"/>
  <c r="C50" i="5"/>
  <c r="B50" i="5"/>
  <c r="C49" i="5"/>
  <c r="B49" i="5"/>
  <c r="C48" i="5"/>
  <c r="B48" i="5"/>
  <c r="C47" i="5"/>
  <c r="B47" i="5"/>
  <c r="C46" i="5"/>
  <c r="B46" i="5"/>
  <c r="C45" i="5"/>
  <c r="B45" i="5"/>
  <c r="C44" i="5"/>
  <c r="B44" i="5"/>
  <c r="C43" i="5"/>
  <c r="B43" i="5"/>
  <c r="C42" i="5"/>
  <c r="B42" i="5"/>
  <c r="C41" i="5"/>
  <c r="B41" i="5"/>
  <c r="C40" i="5"/>
  <c r="B40" i="5"/>
  <c r="C39" i="5"/>
  <c r="B39" i="5"/>
  <c r="C38" i="5"/>
  <c r="B38" i="5"/>
  <c r="C37" i="5"/>
  <c r="B37" i="5"/>
  <c r="C36" i="5"/>
  <c r="B36" i="5"/>
  <c r="C35" i="5"/>
  <c r="B35" i="5"/>
  <c r="C34" i="5"/>
  <c r="B34" i="5"/>
  <c r="C33" i="5"/>
  <c r="B33" i="5"/>
  <c r="C32" i="5"/>
  <c r="B32" i="5"/>
  <c r="C31" i="5"/>
  <c r="B31" i="5"/>
  <c r="C30" i="5"/>
  <c r="B30" i="5"/>
  <c r="C29" i="5"/>
  <c r="B29" i="5"/>
  <c r="C28" i="5"/>
  <c r="B28" i="5"/>
  <c r="C27" i="5"/>
  <c r="B27" i="5"/>
  <c r="C26" i="5"/>
  <c r="B26" i="5"/>
  <c r="C25" i="5"/>
  <c r="B25" i="5"/>
  <c r="C24" i="5"/>
  <c r="B24" i="5"/>
  <c r="C23" i="5"/>
  <c r="B23" i="5"/>
  <c r="C22" i="5"/>
  <c r="B22" i="5"/>
  <c r="C21" i="5"/>
  <c r="B21" i="5"/>
  <c r="C20" i="5"/>
  <c r="B20" i="5"/>
  <c r="C19" i="5"/>
  <c r="B19" i="5"/>
  <c r="C18" i="5"/>
  <c r="B18" i="5"/>
  <c r="C17" i="5"/>
  <c r="B17" i="5"/>
  <c r="C15" i="5"/>
  <c r="B15" i="5"/>
  <c r="C14" i="5"/>
  <c r="B14" i="5"/>
  <c r="C13" i="5"/>
  <c r="B13" i="5"/>
  <c r="C12" i="5"/>
  <c r="B12" i="5"/>
  <c r="C11" i="5"/>
  <c r="B11" i="5"/>
  <c r="C10" i="5"/>
  <c r="B10" i="5"/>
  <c r="C9" i="5"/>
  <c r="B9" i="5"/>
  <c r="C8" i="5"/>
  <c r="B8" i="5"/>
  <c r="C7" i="5"/>
  <c r="B7" i="5"/>
  <c r="C6" i="5"/>
  <c r="B6" i="5"/>
  <c r="C5" i="5"/>
  <c r="B5" i="5"/>
  <c r="C4" i="5"/>
  <c r="B4" i="5"/>
  <c r="C3" i="5"/>
  <c r="B3" i="5"/>
  <c r="C2" i="5"/>
  <c r="B2" i="5"/>
</calcChain>
</file>

<file path=xl/sharedStrings.xml><?xml version="1.0" encoding="utf-8"?>
<sst xmlns="http://schemas.openxmlformats.org/spreadsheetml/2006/main" count="3728" uniqueCount="1935">
  <si>
    <t>B - Events</t>
  </si>
  <si>
    <t>B - Disruptions</t>
  </si>
  <si>
    <t>B - Time period</t>
  </si>
  <si>
    <t>B - Severity, duration, interaction of COVID triggers</t>
  </si>
  <si>
    <t>B - Severity, duration, interaction of non-COVID triggers</t>
  </si>
  <si>
    <t>B - Additional information</t>
  </si>
  <si>
    <t>C - Federal government responses</t>
  </si>
  <si>
    <t>C - State government responses</t>
  </si>
  <si>
    <t>C - Fisheries management agency responses</t>
  </si>
  <si>
    <t>C - Industry/sector organisation responses</t>
  </si>
  <si>
    <t>C - Firm/operator responses</t>
  </si>
  <si>
    <t>C - Supply-chain responses</t>
  </si>
  <si>
    <t>C - Organisational decision-making processes</t>
  </si>
  <si>
    <t>C - Organisational information use</t>
  </si>
  <si>
    <t>C - Additional information</t>
  </si>
  <si>
    <t>D - Barriers to adaptive capacity</t>
  </si>
  <si>
    <t>D - Responses perceived to reduce vulnerability</t>
  </si>
  <si>
    <t>D - Responses perceived to increase vulnerability</t>
  </si>
  <si>
    <t>D - Data gaps</t>
  </si>
  <si>
    <t>D - Decision-support gaps</t>
  </si>
  <si>
    <t>D - Lessons for future shocks</t>
  </si>
  <si>
    <t>D - Distribution of adaptive capacity</t>
  </si>
  <si>
    <t>D - Additional information</t>
  </si>
  <si>
    <t>UR 03</t>
  </si>
  <si>
    <t>Federal government</t>
  </si>
  <si>
    <t>Management agency</t>
  </si>
  <si>
    <t>Various</t>
  </si>
  <si>
    <t>UR 07</t>
  </si>
  <si>
    <t>Indigenous sector</t>
  </si>
  <si>
    <t>Fishery sector</t>
  </si>
  <si>
    <t>Social enterprise</t>
  </si>
  <si>
    <t>UR 09</t>
  </si>
  <si>
    <t>Industry-Government committee</t>
  </si>
  <si>
    <t>UR 16</t>
  </si>
  <si>
    <t>State/Territory government</t>
  </si>
  <si>
    <t>UR 18</t>
  </si>
  <si>
    <t>UR 19</t>
  </si>
  <si>
    <t>UR 20</t>
  </si>
  <si>
    <t>UR 24</t>
  </si>
  <si>
    <t>Aquaculture sector</t>
  </si>
  <si>
    <t>Representative organisation</t>
  </si>
  <si>
    <t>Oysters</t>
  </si>
  <si>
    <t>UR 26</t>
  </si>
  <si>
    <t>Prawns</t>
  </si>
  <si>
    <t>UR 28</t>
  </si>
  <si>
    <t>UR 30</t>
  </si>
  <si>
    <t>UR 37 a</t>
  </si>
  <si>
    <t>UR 37 b</t>
  </si>
  <si>
    <t>Scallops</t>
  </si>
  <si>
    <t>UR 38</t>
  </si>
  <si>
    <t>Science organisation</t>
  </si>
  <si>
    <t>UR 40</t>
  </si>
  <si>
    <t>Lobster</t>
  </si>
  <si>
    <t>UR 50</t>
  </si>
  <si>
    <t>Tackle retail sector</t>
  </si>
  <si>
    <t>UR 51</t>
  </si>
  <si>
    <t>Small firm</t>
  </si>
  <si>
    <t>UR 10</t>
  </si>
  <si>
    <t>Large firm</t>
  </si>
  <si>
    <t>UR 11</t>
  </si>
  <si>
    <t>Prawns, toothfish</t>
  </si>
  <si>
    <t>UR 12</t>
  </si>
  <si>
    <t>Seafood retail</t>
  </si>
  <si>
    <t>UR 14</t>
  </si>
  <si>
    <t>UR 21</t>
  </si>
  <si>
    <t>UR 31</t>
  </si>
  <si>
    <t>UR 34</t>
  </si>
  <si>
    <t>UR 41</t>
  </si>
  <si>
    <t>Tuna</t>
  </si>
  <si>
    <t>UR 42</t>
  </si>
  <si>
    <t>Wholesale/processing</t>
  </si>
  <si>
    <t>UR 44</t>
  </si>
  <si>
    <t>Salmon</t>
  </si>
  <si>
    <t>UR 45</t>
  </si>
  <si>
    <t>Wholesale/processing sector</t>
  </si>
  <si>
    <t>UR 52</t>
  </si>
  <si>
    <t>UR 53</t>
  </si>
  <si>
    <t>COVID‑19 pandemic onset; shift to working from home; cancellation and move online of international RFMO meetings; ongoing trade issues with China.</t>
  </si>
  <si>
    <t>Disruption to normal working environment (shift to working from home); increased internal coordination effort; reduced effectiveness of international meetings (fewer outcomes, difficulty engaging, loss of in‑person negotiation).</t>
  </si>
  <si>
    <t>First 6 months of pandemic for initial adjustment to WFH; ongoing impacts through period as international processes adapted.</t>
  </si>
  <si>
    <t>Short-term disruption in first 6 months for working arrangements; ongoing but manageable impacts; international processes less effective rather than stopped.</t>
  </si>
  <si>
    <t>Trade issues with China occurred alongside COVID and added to disruption.</t>
  </si>
  <si>
    <t>International negotiations described as being in a “holding pattern”; more meetings occurred online but with fewer outcomes; difficulty engaging developing countries in virtual settings.</t>
  </si>
  <si>
    <t>Development of COVID support measures through Minister/Cabinet processes; levy relief identified as effective; bringing forward funding (e.g. AFMA digital investment); coordination across jurisdictions (AFMF).</t>
  </si>
  <si>
    <t>Coordination across jurisdictions (via AFMF) to share information on measures; differences across states created challenges.</t>
  </si>
  <si>
    <t>Shift to remote working within agency; reliance on data from AFMA/FRDC/ABARES; internal operational adjustments.</t>
  </si>
  <si>
    <t>Industry input fed into development of support measures; industry involved in discussions with Minister; “Eat Seafood” campaign to support domestic demand.</t>
  </si>
  <si>
    <t>Shift to remote working; internal operational adjustments within department.</t>
  </si>
  <si>
    <t>Export supply redirected to domestic markets; disruption to international coordination affecting supply chain processes.</t>
  </si>
  <si>
    <t>Decision-making through departmental processes involving Minister and Cabinet; options developed internally and evaluated before submission; influenced by industry input.</t>
  </si>
  <si>
    <t>Relied on data from AFMA, FRDC, and ABARES; information shared across jurisdictions through AFMF.</t>
  </si>
  <si>
    <t>Online engagement led to increased participation in some processes but reduced effectiveness; difficulty building relationships and negotiating outcomes virtually.</t>
  </si>
  <si>
    <t>Reduced effectiveness of international engagement (loss of in‑person negotiation); difficulty influencing outcomes in virtual settings.</t>
  </si>
  <si>
    <t>Levy relief and bringing forward funding (e.g. digital investment) described as effective; ability to continue operations via remote working.</t>
  </si>
  <si>
    <t>Differences in COVID responses across jurisdictions created an uneven playing field and operational issues.</t>
  </si>
  <si>
    <t>Systems become more rigid over time (“laying concrete”), reducing flexibility in decision-making once processes are established.</t>
  </si>
  <si>
    <t>Need to diversify export markets; importance of maintaining flexibility in systems; government can act quickly but risks becoming rigid over time.</t>
  </si>
  <si>
    <t>Sectors with diversified markets better positioned than those reliant on single export markets.</t>
  </si>
  <si>
    <t>International governance processes were less effective in virtual settings; increased workload with fewer outcomes in global coordination.</t>
  </si>
  <si>
    <t>Local COVID outbreak in remote communities; shutdown of Community Development Program (CDP) for ~2 months in early 2022.</t>
  </si>
  <si>
    <t>Fishing activity stopped during 2‑month CDP shutdown; loss of earnings for that period; otherwise operations largely unchanged.</t>
  </si>
  <si>
    <t>No noticeable impacts in 2020–2021; disruption occurred for ~2 months in early 2022.</t>
  </si>
  <si>
    <t>Low severity overall; short duration (2‑month shutdown); impacts very localised with no ongoing effects.</t>
  </si>
  <si>
    <t>Ongoing structural factors (remoteness, program design) more influential than COVID; long-running rather than event-based.</t>
  </si>
  <si>
    <t>Enterprise largely protected due to very small scale and local markets; disruptions did not create opportunities for change; crabbing activities unaffected due to timing.</t>
  </si>
  <si>
    <t>Commonwealth involved in decision to cease CDP activities during local lockdown.</t>
  </si>
  <si>
    <t>NT Government involved in decision-making around local lockdown and CDP shutdown.</t>
  </si>
  <si>
    <t>No specific fisheries agency role identified (localised governance more relevant).</t>
  </si>
  <si>
    <t>No real industry-level response; activities highly localised.</t>
  </si>
  <si>
    <t>Operations largely unchanged; fishing activity stopped during shutdown and then resumed.</t>
  </si>
  <si>
    <t>Minimal supply chain change due to highly localised, small-scale operations.</t>
  </si>
  <si>
    <t>Decision to shut down CDP involved multiple governance layers (Commonwealth, NT Government, Land Council, local decision group, internal operational plan).</t>
  </si>
  <si>
    <t>No meaningful adaptation or strategic response beyond compliance; disruption absorbed rather than actively managed.</t>
  </si>
  <si>
    <t>Remoteness and reliance on CDP program; limited scope for adaptation given small scale and structure of operations.</t>
  </si>
  <si>
    <t>Limited disruption overall; localised nature of impacts reduced vulnerability.</t>
  </si>
  <si>
    <t>Need for tailored, fit-for-purpose support for small Indigenous enterprises; importance of recognising structural differences and higher operating costs.</t>
  </si>
  <si>
    <t>Small-scale, local enterprises relatively protected due to simple operations and local markets.</t>
  </si>
  <si>
    <t>Adaptive capacity linked to broader funding/program structures (CDP); resilience not separable from these systems.</t>
  </si>
  <si>
    <t>COVID outbreak in China (Jan 2020); sudden cancellation of seafood export orders for Chinese New Year; emergence of air freight disruption; later China trade tensions.</t>
  </si>
  <si>
    <t>Export shipments cancelled while in transit; inability to move product due to air freight collapse; high uncertainty and limited information; exporters distressed and unsure how to respond.</t>
  </si>
  <si>
    <t>Immediate shock around January 2020 (Chinese New Year period); continued disruption through 2020 as freight issues emerged.</t>
  </si>
  <si>
    <t>Very severe immediate shock; rapid onset; took time for industry and government to recognise scale; disruption persisted due to freight constraints.</t>
  </si>
  <si>
    <t>China trade tensions described as a second crisis layered on top of COVID, with cumulative effects.</t>
  </si>
  <si>
    <t>Strong time‑lag in recognition of disruption by government compared to industry; high levels of misinformation and rumours; industry attempted ad hoc solutions (e.g. considering chartering planes).</t>
  </si>
  <si>
    <t>Initial lack of response/recognition from government; later development of IFAM following industry pressure; IFAM iterated over time; government slow to recognise freight issue.</t>
  </si>
  <si>
    <t>No state government response identified (focus on industry–federal interactions).</t>
  </si>
  <si>
    <t>No fisheries agency response identified (focus on industry and federal processes).</t>
  </si>
  <si>
    <t>STAG acted as central coordination and information-sharing point; rapid sharing of intelligence among exporters; facilitated collective problem-solving and discussions on freight solutions (e.g. chartering flights).</t>
  </si>
  <si>
    <t>Exporters redirected product to alternative markets; explored private freight solutions; shared information and coordinated responses informally.</t>
  </si>
  <si>
    <t>Collapse of air freight followed by development of alternative freight pathways (including IFAM); informal coordination across exporters to secure freight; discussions of private freight solutions.</t>
  </si>
  <si>
    <t>Initially reactive and uncoordinated decision-making; reliance on informal networks (STAG) to share information and coordinate responses; decisions made under high uncertainty with limited information.</t>
  </si>
  <si>
    <t>Limited information early (uncertainty about virus and impacts); relied on real-time information sharing among exporters through STAG; informal intelligence networks.</t>
  </si>
  <si>
    <t>Strong reliance on industry self-organisation in absence of early government response; sense that industry moved faster than government.</t>
  </si>
  <si>
    <t>Lack of early information; delay in government recognition of the problem; reliance on disrupted air freight system.</t>
  </si>
  <si>
    <t>IFAM described as critical in restoring export pathways; industry coordination (STAG) important for sharing information and responding quickly.</t>
  </si>
  <si>
    <t>Slow government response delayed action on freight issues; missed opportunity to diversify markets; individual firms dumping product undermined sector-wide response.</t>
  </si>
  <si>
    <t>Very limited information early in the crisis (uncertainty about virus and impacts); lack of prior experience meant risk assessments did not capture freight/food supply risks.</t>
  </si>
  <si>
    <t>Lack of rapid response mechanisms to act on early industry signals; absence of pre-existing frameworks to respond quickly to major disruptions.</t>
  </si>
  <si>
    <t>Importance of rapid action over perfect solutions; need for earlier recognition of emerging risks; value of diversification and building market intelligence capacity.</t>
  </si>
  <si>
    <t>Larger, better-connected exporters able to access coordination networks (e.g. STAG); uneven response across firms with some undermining collective action.</t>
  </si>
  <si>
    <t>Industry demonstrated unexpected resilience; strong underlying systems and informal networks played an important role; crisis generated significant rumours and information noise.</t>
  </si>
  <si>
    <t>COVID‑19 pandemic; contraction of export markets; introduction of public health containment measures.</t>
  </si>
  <si>
    <t>Severe disruption to export markets; need to support industry to find alternative markets; strain on agency capacity and staff; mental health pressures from industry distress.</t>
  </si>
  <si>
    <t>Initial shock early 2020; sustained impacts across 2020–2021.</t>
  </si>
  <si>
    <t>High severity across sectors; impacts sustained over 2020–2021; required ongoing adjustment.</t>
  </si>
  <si>
    <t>Pre-existing regulatory rigidity limited ability to respond and shaped impacts over time.</t>
  </si>
  <si>
    <t>Required rapid expansion of agency capacity (staff, systems); discovery of legislative limitations (no emergency provisions); need to provide mental health support to industry.</t>
  </si>
  <si>
    <t>Liaison role with federal government (e.g. IFAM); engagement through coordination processes.</t>
  </si>
  <si>
    <t>Return of licence fees as financial support; establishment of Seafood Response Coordination Committee; support for market adaptation (e.g. direct sales); development of new protocols (e.g. cooked seafood sales); scaling up of agency capacity.</t>
  </si>
  <si>
    <t>Acting as conduit between industry, health authorities, and federal government; establishment of Seafood Response Coordination Committee; support for direct sales (e.g. tags); creation of new protocols (e.g. cooked seafood); expansion of internal capacity; use of existing data/models to inform decisions.</t>
  </si>
  <si>
    <t>Industry coordination through committees linking industry and government; strong participation in response coordination.</t>
  </si>
  <si>
    <t>Supported fishers to sell direct to consumers; enabled new sales pathways (e.g. tags, cooked product).</t>
  </si>
  <si>
    <t>Support for shifting product into domestic and direct-to-consumer markets; coordination across supply chain actors.</t>
  </si>
  <si>
    <t>Decisions guided by industry input, staff expertise, and previous experience; use of coordination committees; iterative decision-making under uncertainty; constrained by legislation and internal capacity.</t>
  </si>
  <si>
    <t>Used staff knowledge, IMAS assessments, and modelling; relied on industry input and prior experience/knowledge.</t>
  </si>
  <si>
    <t>Rapid scaling of agency capability required (staffing, systems); identification of legislative gaps (no emergency provisions).</t>
  </si>
  <si>
    <t>Legislative constraints (no emergency provisions); limited agency capacity; lack of timely/useful data; strain on staff.</t>
  </si>
  <si>
    <t>Seafood Response Coordination Committee; fee relief; enabling direct sales (tags, cooked product); strong industry–government coordination.</t>
  </si>
  <si>
    <t>Lack of early coordination (e.g. absence of national taskforce initially); legislative constraints limited speed of response.</t>
  </si>
  <si>
    <t>Lack of economic data and modelling capacity to understand impacts; limited data on which sectors were most affected; gaps in “what-if” scenario data.</t>
  </si>
  <si>
    <t>Lack of scenario planning tools (“what if” modelling); limited mechanisms to identify priority sectors (“pain points”); lack of pre-established emergency provisions in legislation; insufficient national coordination structures early.</t>
  </si>
  <si>
    <t>Need for stronger emergency provisions in legislation; value of relationships and coordination across jurisdictions; importance of building internal capacity and scenario planning; need to encourage industry self-reliance and innovation; need to develop scenario planning tools.</t>
  </si>
  <si>
    <t>Variation across sectors depending on financial exposure and ability to adapt (e.g. direct sales); legislative and structural factors limited flexibility for some fisheries.</t>
  </si>
  <si>
    <t>Crisis drove major internal capacity building within agency; increased capability likely to persist beyond COVID period.</t>
  </si>
  <si>
    <t>COVID‑19 pandemic; immediate closure of export markets (e.g. rock lobster, abalone); loss of tourism demand; later China trade disruptions.</t>
  </si>
  <si>
    <t>Export markets closed overnight leading to loss of value; tourism and charter demand declined; need to adjust management settings (e.g. quota, fees).</t>
  </si>
  <si>
    <t>Immediate disruption in 2020; ongoing impacts across 2020–2021 with staggered sectoral effects.</t>
  </si>
  <si>
    <t>Severe immediate impact from loss of export markets; effects continued and spread across sectors over time.</t>
  </si>
  <si>
    <t>China trade disruption and snapper closures added to COVID impacts; effects accumulated across sectors.</t>
  </si>
  <si>
    <t>Differences across sectors (e.g. lobster, abalone, charter) in how quickly impacts emerged; coordination effort required to define essential worker status across jurisdictions.</t>
  </si>
  <si>
    <t>Coordination issues between Commonwealth and state on essential worker definitions and labour access.</t>
  </si>
  <si>
    <t>Fee relief and deferrals; flexible management arrangements (e.g. quota carryover); strong communication with industry (daily updates); coordination with SA Health on essential worker status; facilitation of market adaptation.</t>
  </si>
  <si>
    <t>Implementation of fee relief and flexible management (e.g. quota carryover); close engagement with industry via advisory structures; provision of daily updates and guidance; coordination on defining essential worker status across agencies.</t>
  </si>
  <si>
    <t>Close engagement between agency and industry advisory groups; industry raising issues to inform responses.</t>
  </si>
  <si>
    <t>Industry adjusted through quota carryover and changes in fishing activity; some sectors shifted to domestic markets.</t>
  </si>
  <si>
    <t>Product redirected to domestic markets; differences across sectors in ability to shift supply chains.</t>
  </si>
  <si>
    <t>Decisions informed through close engagement with industry and advisory structures; issues raised by industry shaped responses; formal processes (e.g. regulation change) influenced timing and flexibility.</t>
  </si>
  <si>
    <t>Relied heavily on direct input from industry (EOs, advisory groups); used available catch/effort/economic data (noted as lagged and limited usefulness).</t>
  </si>
  <si>
    <t>Sectoral differences were significant (e.g. lobster vs charter); coordination effort required to maintain essential service status.</t>
  </si>
  <si>
    <t>Dependence on export markets; delays in regulatory processes; need to negotiate essential worker status across jurisdictions.</t>
  </si>
  <si>
    <t>Fee relief and quota carryover; strong communication with industry; rapid information sharing; flexibility in management arrangements.</t>
  </si>
  <si>
    <t>Time required for regulatory change reduced responsiveness; rigid processes (e.g. Cabinet requirements) slowed adaptation.</t>
  </si>
  <si>
    <t>Available catch/effort/economic data was lagged and not timely; lack of real-time market and price data; limited visibility on market conditions and duration of closures.</t>
  </si>
  <si>
    <t>Regulatory processes (e.g. Cabinet approval) not designed for rapid decision-making; lack of fast-track mechanisms for management adjustments.</t>
  </si>
  <si>
    <t>Greater flexibility in management arrangements is critical; need for systems that allow rapid regulatory response.</t>
  </si>
  <si>
    <t>Export-dependent sectors (e.g. rock lobster, abalone) more vulnerable; sectors able to shift to domestic markets performed better; responses varied across fisheries.</t>
  </si>
  <si>
    <t>Significant staff workload pressures; stress associated with sustained crisis response acknowledged.</t>
  </si>
  <si>
    <t>COVID‑19 pandemic; reduction in international flights limiting export capacity; geopolitical trade impacts affecting Chinese market access.</t>
  </si>
  <si>
    <t>Reduced ability to export due to loss of international flights; strong exposure to single export market; difficulty finding alternative markets.</t>
  </si>
  <si>
    <t>Initial disruption in 2020; impacts persisted through 2021 with ongoing freight constraints.</t>
  </si>
  <si>
    <t>Moderate to high severity for export sectors; duration extended due to ongoing freight constraints.</t>
  </si>
  <si>
    <t>Geopolitical trade restrictions (China) layered on top of COVID export disruption; additive impacts over time.</t>
  </si>
  <si>
    <t>Increase in recreational fishing provided some offset to commercial sector impacts; industry learning occurred but not sustained over time.</t>
  </si>
  <si>
    <t>Limited federal role; more emphasis on state-led support.</t>
  </si>
  <si>
    <t>Licence fee waivers and deferrals; stimulus packages (e.g. infrastructure, aquaculture); coordination through working groups; rule changes (e.g. season extensions, back-of-boat sales).</t>
  </si>
  <si>
    <t>Rapid internal coordination (working groups); close engagement with industry bodies (e.g. WAFIC); implementation of licence fee waivers/deferrals; rule changes (e.g. season extension, back-of-boat sales); role in defining and managing essential worker status.</t>
  </si>
  <si>
    <t>WAFIC and industry bodies engaged in coordination and discussions with agency; strong industry input into response options.</t>
  </si>
  <si>
    <t>Industry explored alternative export markets; some sectors benefited from domestic demand.</t>
  </si>
  <si>
    <t>Reduced export pathways due to loss of flights; attempts to access alternative markets constrained by logistics and relationships.</t>
  </si>
  <si>
    <t>Rapid internal decision-making through working groups; ongoing consultation with industry bodies; options assessed collaboratively and iteratively.</t>
  </si>
  <si>
    <t>Used trade data from within department; relied on information from industry representatives.</t>
  </si>
  <si>
    <t>Increased recreational fishing activity partly offset commercial losses; learning occurred but not necessarily retained.</t>
  </si>
  <si>
    <t>Heavy reliance on single export market (China); limited alternative market access; dependence on air freight.</t>
  </si>
  <si>
    <t>Fee waivers/deferrals; stimulus measures; regulatory flexibility (season changes, sales options); strong engagement with industry.</t>
  </si>
  <si>
    <t>Extending fishing season later considered unnecessary; overreaction to initial shock.</t>
  </si>
  <si>
    <t>No major data gaps identified; industry already monitoring market data streams.</t>
  </si>
  <si>
    <t>Decisions made rapidly but later reconsidered (e.g. season extension); absence of structured decision frameworks to assess necessity under uncertainty.</t>
  </si>
  <si>
    <t>Avoid overreacting to shocks; industry needs to prepare for diversification and reduce single-market exposure.</t>
  </si>
  <si>
    <t>Heavy dependence on China market created vulnerability; sectors with alternative markets or domestic demand more resilient.</t>
  </si>
  <si>
    <t>Industry learning occurred but risk of reverting to prior behaviours (e.g. reliance on China) identified.</t>
  </si>
  <si>
    <t>COVID‑19 pandemic; interstate border controls; community protection measures including restrictions on access to Aboriginal communities.</t>
  </si>
  <si>
    <t>Short-term disruptions from border controls (labour access, essential worker definitions); supply and equipment delays; loss of demand in some fisheries (e.g. mud crab, charters); increase in IUU fishing due to reduced patrols.</t>
  </si>
  <si>
    <t>Short-term disruptions during early 2020 lockdowns; effects largely confined to restriction periods.</t>
  </si>
  <si>
    <t>Generally low to moderate severity; short duration; impacts concentrated in specific sectors and time periods.</t>
  </si>
  <si>
    <t>Federal controls relating to Aboriginal communities created additional constraints; effects were short-term but recurring; some sectors affected more than others.</t>
  </si>
  <si>
    <t>Increase in illegal, unreported and unregulated (IUU) fishing due to reduced patrol activity; confusion and delays in defining essential worker status occurred repeatedly.</t>
  </si>
  <si>
    <t>Federal controls over Aboriginal communities and border measures affected operations; coordination challenges across jurisdictions.</t>
  </si>
  <si>
    <t>NT Government waived licence fees and reduced levies; grants to encourage local tourism; difficulties interpreting and applying essential worker rules at operational level.</t>
  </si>
  <si>
    <t>Convening cross-jurisdiction agency meetings (AFMF); establishment of liaison officers to coordinate with industry and government; direct communication with industry; involvement in interpreting and applying rules (e.g. essential workers, border controls).</t>
  </si>
  <si>
    <t>Industry lobbying and direct communication with agency; engagement through peak bodies on issues (e.g. labour, border controls).</t>
  </si>
  <si>
    <t>Some operators shifted to domestic markets (e.g. mud crab slow to adapt); businesses adjusted to labour and supply constraints.</t>
  </si>
  <si>
    <t>Supply chain disruptions from border controls and labour shortages; logistics constraints short-lived but disruptive.</t>
  </si>
  <si>
    <t>Decision-making informed by industry lobbying and direct communication; coordination across jurisdictions (AFMF); use of liaison officers to triage and prioritise issues.</t>
  </si>
  <si>
    <t>Relied on industry lobbying and direct communication from firms; information shared across jurisdictions through AFMF.</t>
  </si>
  <si>
    <t>Reduced enforcement capacity led to increase in IUU fishing; repeated confusion over essential worker definitions.</t>
  </si>
  <si>
    <t>Border restrictions and controls limiting movement and labour access; difficulties interpreting essential worker rules.</t>
  </si>
  <si>
    <t>Fee waivers and local tourism grants; direct communication between agency and industry; coordination mechanisms (AFMF).</t>
  </si>
  <si>
    <t>Initial focus on health response with limited consideration of broader sectors (e.g. food/logistics); lack of policy learning across repeated cycles.</t>
  </si>
  <si>
    <t>Lack of policy-relevant data beyond health (e.g. impacts on food/logistics sectors); need for better traceability across supply chain.</t>
  </si>
  <si>
    <t>Lack of integrated emergency management systems beyond health response; insufficient preparedness frameworks for non-health crises (markets, logistics).</t>
  </si>
  <si>
    <t>Importance of diversification across markets, supply chains, and inputs; need for contingency planning (labour, logistics); need stronger traceability systems; governments require broader emergency preparedness beyond health.</t>
  </si>
  <si>
    <t>Businesses with domestic retail focus less impacted; sectors reliant on premium restaurant trade more affected; small tourism operators less adaptive.</t>
  </si>
  <si>
    <t>Growth in IUU fishing observed during reduced enforcement; highlighted unintended consequences of crisis response.</t>
  </si>
  <si>
    <t>COVID‑19 pandemic; hospitality shutdowns; ongoing biosecurity disease (POMS) affecting oyster production.</t>
  </si>
  <si>
    <t>Loss of hospitality/wholesale sales; many growers initially lacked capacity for direct sales; labour shortages; stock accumulation and compliance issues.</t>
  </si>
  <si>
    <t>Early disruption in 2020; impacts across 2020–2021 with recovery thereafter.</t>
  </si>
  <si>
    <t>Moderate severity overall; impacts varied across regions; effects eased as markets reopened.</t>
  </si>
  <si>
    <t>POMS disease had greater and longer-lasting impact than COVID on oyster production.</t>
  </si>
  <si>
    <t>Strong variation across states (SA, TAS, NSW) in impacts; production disruptions difficult to separate from environmental factors; some growers abandoned stock due to uncertainty.</t>
  </si>
  <si>
    <t>IFAM not relevant to oyster sector; JobKeeper accessed indirectly as part of broader support.</t>
  </si>
  <si>
    <t>PIRSA provided fee relief and exercised compliance discretion (e.g. overstocking); strong regional support and communication with growers.</t>
  </si>
  <si>
    <t>PIRSA regional staff maintaining close contact with industry; use of discretion in compliance (e.g. stocking limits); provision of guidance and support to growers.</t>
  </si>
  <si>
    <t>Oysters Australia undertook marketing campaigns and provided marketing insights/support; industry collaboration to support growers transitioning to direct sales.</t>
  </si>
  <si>
    <t>Growers shifted to direct and online sales; some unable to adapt; collaboration between growers to support transition.</t>
  </si>
  <si>
    <t>Shift from hospitality to direct/online sales; stock accumulation and redistribution challenges; variation across regions.</t>
  </si>
  <si>
    <t>Decisions based on existing data and close interaction with regional agency staff; industry input important; practical constraints influenced decision-making.</t>
  </si>
  <si>
    <t>Used existing production and market data; relied on regional agency staff and industry input; noted gaps in consumer/demand data.</t>
  </si>
  <si>
    <t>Strong regional variation in impacts and responses; environmental and production challenges intertwined with COVID impacts.</t>
  </si>
  <si>
    <t>Limited capacity for direct sales initially; existing disease impacts (POMS) affecting production.</t>
  </si>
  <si>
    <t>Fee relief; compliance flexibility (e.g. overstocking allowances); industry collaboration and marketing support (Oysters Australia).</t>
  </si>
  <si>
    <t>Limited data on consumer demand and market behaviour (e.g. home delivery trends, spending patterns); gaps in real-time consumption data.</t>
  </si>
  <si>
    <t>Limited systems to support industry adaptation (e.g. direct sales capabilities); lack of preparedness planning for labour shortages or market shifts.</t>
  </si>
  <si>
    <t>Need for better planning for labour shortages; importance of flexibility in production systems; value of strong representative organisations; need to consider sector-specific characteristics (e.g. dependence on hospitality).</t>
  </si>
  <si>
    <t>Growers able to adopt direct/online sales performed better; those unable to adapt struggled; regional and production differences also influenced capacity.</t>
  </si>
  <si>
    <t>Interaction of COVID with other shocks (e.g. POMS, environmental events) made impacts difficult to disentangle.</t>
  </si>
  <si>
    <t>COVID‑19 pandemic; early 2020 demand shock in domestic seafood markets; emergence of labour shortages.</t>
  </si>
  <si>
    <t>Market “nosedive” early 2020; volatility in demand; labour shortages (crew, processing); later constraints in cold storage capacity.</t>
  </si>
  <si>
    <t>Initial disruption March 2020; continued impacts through 2020–2021; some ongoing effects beyond.</t>
  </si>
  <si>
    <t>Sharp and severe initial shock (“nosedive”); followed by recovery and ongoing volatility over 18 months.</t>
  </si>
  <si>
    <t>Existing industry pressures (competition, costs) combined with COVID, affecting members over time.</t>
  </si>
  <si>
    <t>Structural shift toward frozen pre‑packed products identified as a positive outcome; labour shortages persisted beyond pandemic period.</t>
  </si>
  <si>
    <t>No federal programs specifically identified.</t>
  </si>
  <si>
    <t>No explicit state government role identified.</t>
  </si>
  <si>
    <t>Industry organisations provided advice to members on labour, WHS and COVID safety; sector adapted marketing campaigns; strong coordination across supply chain actors.</t>
  </si>
  <si>
    <t>Shift to frozen pre‑packed products; increased retail focus; adjustments to meet domestic demand; coordination across supply chain.</t>
  </si>
  <si>
    <t>Shift toward retail and frozen products; increased coordination across producers, processors, and retailers; cold storage constraints emerged.</t>
  </si>
  <si>
    <t>Decisions shaped by changing market conditions; industry organisations supported members but firms largely made their own decisions.</t>
  </si>
  <si>
    <t>Used market signals (e.g. supermarket sales); relied on industry coordination and feedback from members.</t>
  </si>
  <si>
    <t>Some changes (e.g. shift to frozen product) expected to persist beyond COVID period.</t>
  </si>
  <si>
    <t>Labour shortages; limited cold storage capacity; dependence on foodservice markets.</t>
  </si>
  <si>
    <t>Shift to retail and frozen products; ability to redirect product to domestic markets; industry coordination.</t>
  </si>
  <si>
    <t>Industry organisations struggled to quickly provide advice on labour/WHS; limited capacity within representative organisations.</t>
  </si>
  <si>
    <t>Need for labour/crew availability data; reliance on market information but broader system data limited.</t>
  </si>
  <si>
    <t>Limited capacity within representative organisations to provide decision support to members (e.g. labour, compliance advice); reactive rather than structured support.</t>
  </si>
  <si>
    <t>Need to address long-term labour shortages; increasing importance of automation and differentiation; resilience linked to broader structural pressures beyond single shocks.</t>
  </si>
  <si>
    <t>Variation across firms depending on ability to shift products (e.g. frozen, retail-ready); vertically integrated or flexible operators better able to adapt.</t>
  </si>
  <si>
    <t>Ongoing fatigue and cumulative pressures (inflation, fuel, competition) shaping adaptive capacity beyond COVID.</t>
  </si>
  <si>
    <t>COVID‑19 pandemic; public health response and restrictions; ongoing impacts of POMS disease already affecting the sector.</t>
  </si>
  <si>
    <t>High information and communication burden; ongoing need to interpret and disseminate rules; mixed impacts across markets depending on business model.</t>
  </si>
  <si>
    <t>Took time to impact sector; ongoing effects through 2020–2021.</t>
  </si>
  <si>
    <t>Low to moderate severity; impacts less immediate; sector relatively resilient due to prior experience (POMS).</t>
  </si>
  <si>
    <t>Prior experience with POMS shaped response and reduced severity of COVID impacts; long-running structural influence.</t>
  </si>
  <si>
    <t>Peak body played major role in interpreting and filtering information for members; high emotional labour and member support demands; contingency planning often not needed but undertaken.</t>
  </si>
  <si>
    <t>No federal response identified by respondent.</t>
  </si>
  <si>
    <t>Tasmanian Government provided fee relief and broader support packages; strong communication and engagement; participation in coordinated response groups.</t>
  </si>
  <si>
    <t>Participation in government coordination groups; provision of communication and guidance through agency channels (alongside peak bodies).</t>
  </si>
  <si>
    <t>Peak body (Oysters Tasmania) acted as central communication hub (daily updates, interpretation of rules); strong coordination and advocacy; industry collaboration and contingency planning through sub-committee.</t>
  </si>
  <si>
    <t>Some growers shifted to direct sales (e.g. home delivery, café-style sales); contingency planning for stock and labour; reallocation of product to different markets.</t>
  </si>
  <si>
    <t>Redistribution of product across domestic markets; coordination across supply chains; challenges with cold chain logistics.</t>
  </si>
  <si>
    <t>Centralised decision-making within peak body (OT) supported by sub-committee; strong reliance on member input; active scenario planning and contingency planning.</t>
  </si>
  <si>
    <t>Relied on information provided by growers; acted as central point to interpret and disseminate public health and policy information.</t>
  </si>
  <si>
    <t>Peak body took on significant emotional and coordination burden supporting members; high demand for interpretation of rules.</t>
  </si>
  <si>
    <t>Information burden and need to interpret complex rules; variation in member capacity to respond.</t>
  </si>
  <si>
    <t>Strong communication from peak body (daily updates); central coordination and interpretation of rules; industry collaboration and contingency planning.</t>
  </si>
  <si>
    <t>JobKeeper less accessible to smaller businesses; structural inequities in support.</t>
  </si>
  <si>
    <t>High reliance on central individuals for interpretation of rules; need for structured coordination and decision-support mechanisms within industry bodies.</t>
  </si>
  <si>
    <t>Importance of strong, cohesive industry organisations and pre-existing relationships with government; need to support capacity of industry leaders during crises.</t>
  </si>
  <si>
    <t>Smaller operators with flexible supply chains often able to pivot quickly; larger firms buffered by diversification and scale; JobKeeper access differed by business size.</t>
  </si>
  <si>
    <t>Significant emotional and workload burden on industry leaders; high reliance on trust and relationships within industry networks.</t>
  </si>
  <si>
    <t>COVID‑19 pandemic; sudden loss of export pathways; domestic restrictions; concurrent China trade dispute.</t>
  </si>
  <si>
    <t>Loss of export pathways causing very low cash flow; flow-on effects across complex supply chains; difficulty enabling support for members (e.g. fees, grants).</t>
  </si>
  <si>
    <t>Immediate disruption early 2020; extended impacts through 2021.</t>
  </si>
  <si>
    <t>High severity (especially cash flow); prolonged duration; impacts compounded over time.</t>
  </si>
  <si>
    <t>China trade dispute compounded COVID impacts; complex supply chain and quota structures intensified effects over time.</t>
  </si>
  <si>
    <t>Structural issues in supply chains (multiple intermediaries) exposed; challenges accessing grants for sole traders; high communication burden to support members.</t>
  </si>
  <si>
    <t>No clear federal support identified; critique of Commonwealth/state systems and accessibility of support.</t>
  </si>
  <si>
    <t>Tasmanian Government provided seafood processor grant scheme; involvement in discussions around fee relief and payment arrangements; support for industry initiatives.</t>
  </si>
  <si>
    <t>Engagement with agency on fee relief mechanisms and payment arrangements; coordination in supporting industry logistics (e.g. sales, mooring access); interaction with regulatory structures (LMRMA constraints).</t>
  </si>
  <si>
    <t>TSIC coordinated member responses and government engagement; advocacy on grants and eligibility; support to members navigating policies; internal adjustments (e.g. fee waivers).</t>
  </si>
  <si>
    <t>Fishers delayed harvesting in expectation of price recovery; some shifted to other species; processors managed risk in uncertain markets.</t>
  </si>
  <si>
    <t>Breakdown of export supply chains; development of alternative pathways (including grey trade); delays in product movement; reduced liquidity in supply chain.</t>
  </si>
  <si>
    <t>Decision-making constrained by legislative frameworks; required negotiation with government; high reliance on communication with members and government; prioritisation under time pressure.</t>
  </si>
  <si>
    <t>Accessed information through STAG, State Growth, and NRE Tas; challenge was simplifying and communicating information to members.</t>
  </si>
  <si>
    <t>Complex supply chain structures made coordinated response difficult; barriers to accessing support (e.g. grants for sole traders).</t>
  </si>
  <si>
    <t>Complex supply chain structures; barriers accessing support (e.g. grants); legislative constraints; reliance on export markets.</t>
  </si>
  <si>
    <t>Industry coordination through TSIC; access to some grants/support; ability to delay harvesting and adjust production decisions.</t>
  </si>
  <si>
    <t>Grants and support systems poorly suited to sole traders; difficulties accessing support increased vulnerability; lack of support for intermediary coordination capacity (e.g. peak bodies).</t>
  </si>
  <si>
    <t>Challenge in translating and communicating available information into simple formats for members; gap in accessible/usable information for members.</t>
  </si>
  <si>
    <t>Lack of dedicated coordination/liaison capacity between government and industry (e.g. need for funded intermediary roles); complexity of policy systems made decision navigation difficult.</t>
  </si>
  <si>
    <t>Need to build capacity for freight logistics and market response; importance of coordination roles between government and industry; value of maintaining diversified domestic markets.</t>
  </si>
  <si>
    <t>Sole traders and small operators disadvantaged in accessing support; more complex supply chains increased vulnerability; operators with diversification options performed better.</t>
  </si>
  <si>
    <t>Mental health impacts across industry significant; communication demands on peak bodies extremely high.</t>
  </si>
  <si>
    <t>COVID‑19 pandemic; international travel restrictions affecting fisheries coordination and engagement.</t>
  </si>
  <si>
    <t>Disruption to coordination and representation activities; increased workload supporting member organisations and government engagement.</t>
  </si>
  <si>
    <t>Early disruption in 2020; impacts persisted through 2021.</t>
  </si>
  <si>
    <t>Moderate severity; impacts ongoing; mostly affecting coordination rather than operations.</t>
  </si>
  <si>
    <t>Processing capacity limits and structural industry issues influenced impacts alongside COVID.</t>
  </si>
  <si>
    <t>Representative bodies experienced increased cognitive workload (preparation for online engagement); uneven impact across member sectors.</t>
  </si>
  <si>
    <t>Engagement with Minister and federal processes; advocacy for levy relief; involvement in IFAM coordination via SIA.</t>
  </si>
  <si>
    <t>Engagement with state processes around fee relief; no detailed state programs described.</t>
  </si>
  <si>
    <t>Interaction with AFMA and agencies via advocacy and coordination; agencies engaged directly with sector bodies rather than through CFA.</t>
  </si>
  <si>
    <t>CFA acted as coordination and advisory body; supported member organisations; advocacy for levy relief; communication conduit between industry and government.</t>
  </si>
  <si>
    <t>Limited direct firm-level action described (focus on coordination).</t>
  </si>
  <si>
    <t>Coordination across supply chain actors through industry bodies; reliance on sector organisations for logistics solutions.</t>
  </si>
  <si>
    <t>Decision-making involved coordination with member organisations and government; preparation for meetings and alignment of positions required.</t>
  </si>
  <si>
    <t>Limited access to external intelligence (e.g. foreign policy/fisheries relations noted as under-developed); relied on sector organisations and relationships.</t>
  </si>
  <si>
    <t>Coordination roles became more demanding (preparation, alignment of positions); uneven engagement across member organisations.</t>
  </si>
  <si>
    <t>Limited access to external intelligence; reliance on indirect engagement with agencies.</t>
  </si>
  <si>
    <t>Coordination through industry bodies (CFA); advocacy and communication roles supported members.</t>
  </si>
  <si>
    <t>Under-resourcing of industry organisations (voluntary funding model) limited their ability to respond effectively.</t>
  </si>
  <si>
    <t>Limited access to external intelligence (e.g. foreign policy, fisheries relations).</t>
  </si>
  <si>
    <t>Limited resourcing of industry organisations constrained their ability to support coordinated decision-making; reliance on voluntary capacity.</t>
  </si>
  <si>
    <t>Need to invest in leadership and capacity of industry organisations; importance of adequately resourced representative structures.</t>
  </si>
  <si>
    <t>Sector organisations with more resources and capability better able to support members; limited capacity in some organisations constrained response.</t>
  </si>
  <si>
    <t>Increased workload for industry organisations during crisis; evolving expectations placed on representative bodies.</t>
  </si>
  <si>
    <t>COVID‑19 pandemic; disruption to pre‑season biomass surveys due to inability to place observers on vessels.</t>
  </si>
  <si>
    <t>Inability to conduct pre-season biomass surveys; need to adjust TAC processes; processing constraints affecting harvest volumes.</t>
  </si>
  <si>
    <t>Initial disruption in 2020 (survey period); effects into subsequent season (following year).</t>
  </si>
  <si>
    <t>Moderate severity; short to medium duration; disruptions to surveys and processing managed over time.</t>
  </si>
  <si>
    <t>Pre-existing processing constraints and low value conditions shaped outcomes and interacted with COVID disruptions.</t>
  </si>
  <si>
    <t>Rapid governance adaptation required (additional meetings, conservative TAC decisions); ability to sell frozen stock during domestic demand surge provided partial buffer.</t>
  </si>
  <si>
    <t>Engagement related to levy relief processes; IFAM largely handled by sector-specific bodies.</t>
  </si>
  <si>
    <t>Fee relief experienced at fishery level; no broader state response detailed.</t>
  </si>
  <si>
    <t>Engagement with AFMA to adjust TAC setting processes (e.g. bypassing survey); coordination on regulatory decisions at fishery level.</t>
  </si>
  <si>
    <t>Limited industry-wide response; association focused on member coordination and governance issues; some support navigating fee relief.</t>
  </si>
  <si>
    <t>Adjusted harvest levels in response to processing constraints; used frozen stock to meet domestic demand.</t>
  </si>
  <si>
    <t>Processing constraints limited throughput; reduced catch volumes; use of frozen stock as buffer.</t>
  </si>
  <si>
    <t>Decision-making required rapid adaptation (e.g. TAC decisions without surveys); involved formal processes (RAC/MAC meetings, written submissions).</t>
  </si>
  <si>
    <t>Conservative decision-making (e.g. TACs) used to manage uncertainty; ability to rely on frozen stock provided buffer.</t>
  </si>
  <si>
    <t>Inability to conduct surveys; dependence on processing capacity.</t>
  </si>
  <si>
    <t>Flexibility in TAC decisions; ability to rely on frozen stock to manage disruption.</t>
  </si>
  <si>
    <t>Need for mechanisms to make management decisions (e.g. TAC setting) under data constraints; reliance on ad hoc adjustments.</t>
  </si>
  <si>
    <t>Need for flexibility in management systems (e.g. ability to set TACs under disruption).</t>
  </si>
  <si>
    <t>Processing capacity differences influenced harvesting decisions; ability to use frozen stock varied across operators.</t>
  </si>
  <si>
    <t>Use of conservative decision-making under uncertainty highlighted (e.g. TAC setting approaches).</t>
  </si>
  <si>
    <t>COVID‑19 pandemic; lockdowns and illness; travel restrictions; state border closures affecting movement of people, goods, and equipment.</t>
  </si>
  <si>
    <t>Disruption to fieldwork, research, and monitoring; delays and project slippage; difficulty moving people, goods, and equipment across borders.</t>
  </si>
  <si>
    <t>Spanned January 2020 to July 2021; ongoing effects beyond this period.</t>
  </si>
  <si>
    <t>Moderate severity; long duration; impacts accumulated over time (project delays, backlog).</t>
  </si>
  <si>
    <t>Bushfires, coral bleaching, and existing trade issues added to COVID impacts; described as cumulative and highly disruptive over the period.</t>
  </si>
  <si>
    <t>Significant delays and backlog in research (“project slippage”); uncertainty about organisational income early in pandemic; science impacts described as lagged and ongoing.</t>
  </si>
  <si>
    <t>No federal support for research sector; JobKeeper not applicable to public/research organisations.</t>
  </si>
  <si>
    <t>Limited agency support beyond communication; disruptions primarily managed outside direct state intervention.</t>
  </si>
  <si>
    <t>Limited direct agency response beyond general communication; interaction mainly through existing governance and advisory structures.</t>
  </si>
  <si>
    <t>Industry organisations provided data and information to support understanding of impacts; coordination across sectors noted but not dominant.</t>
  </si>
  <si>
    <t>Limited firm-level operational response (research-focused organisation).</t>
  </si>
  <si>
    <t>Disruptions to domestic and international logistics (air freight, trucking, border crossings); difficulties moving equipment and inputs.</t>
  </si>
  <si>
    <t>Decision-making based on information from research providers and industry; uncertainty around income and impacts influenced decision pathways; scenario considerations early on.</t>
  </si>
  <si>
    <t>Relied on data from industry bodies, logistics providers, and research networks; used internal and external information to assess impacts (e.g. income projections, project impacts).</t>
  </si>
  <si>
    <t>Impacts on research and science described as lagged and ongoing; uncertainty around organisational income early in pandemic.</t>
  </si>
  <si>
    <t>Constraints on fieldwork and data collection; reliance on mobility for research activities.</t>
  </si>
  <si>
    <t>Use of existing networks and information sources to manage disruption; continued engagement with industry and research partners.</t>
  </si>
  <si>
    <t>Lack of federal support for research sector; exclusion from JobKeeper; delays in guidance and regulatory processes.</t>
  </si>
  <si>
    <t>Lack of granular export data (seasonality, fine-scale trade flows); data gaps due to inability to collect field data (e.g. observer programs); uncertainty in income projections.</t>
  </si>
  <si>
    <t>Lack of preparedness frameworks for maintaining research and monitoring under disruption; dependence on in-person systems (e.g. RAC/MAC structures).</t>
  </si>
  <si>
    <t>Sectors able to continue operations (e.g. those less dependent on fieldwork) less impacted; research activities constrained by reliance on in-person work.</t>
  </si>
  <si>
    <t>Long-term impacts on research capacity (project delays, workforce gaps); disruptions extended beyond initial crisis period.</t>
  </si>
  <si>
    <t>COVID‑19 pandemic; cancellation of export orders; informal trade restrictions in Chinese market; domestic lockdowns.</t>
  </si>
  <si>
    <t>Export market collapse leading to price drops; reliance on limited domestic markets; uncertainty in freight and market access.</t>
  </si>
  <si>
    <t>Immediate disruption around early 2020; further disruption late 2020 (trade issues); impacts through 2021.</t>
  </si>
  <si>
    <t>Very high severity initial shock; prolonged impacts due to export loss and ongoing uncertainty.</t>
  </si>
  <si>
    <t>Informal trade barriers in China were a separate but compounding shock alongside COVID.</t>
  </si>
  <si>
    <t>Chemical disinfection practices in export markets (China) created additional handling issues; lack of standardisation in processing (e.g. cooking/freezing) identified.</t>
  </si>
  <si>
    <t>IFAM identified as major support mechanism for exports; engagement with DFAT and Austrade; access to ATMAC grant.</t>
  </si>
  <si>
    <t>State government support packages referenced; SA quota roll-over decision noted.</t>
  </si>
  <si>
    <t>Engagement with DAWE/AFMA on trade and regulatory issues; interaction around export pathways and regulatory settings.</t>
  </si>
  <si>
    <t>Industry collaboration increased (data sharing, coordination of freight via IFAM); SIA involvement in securing funding (ATMAC) and coordinating responses.</t>
  </si>
  <si>
    <t>Shift to cooked/frozen product for domestic market; development of new retail pathways; use of grey trade channels; adjustment of fishing activity.</t>
  </si>
  <si>
    <t>Redirection to domestic retail channels; expansion of frozen and cooked product; use of alternative export pathways (e.g. grey trade).</t>
  </si>
  <si>
    <t>Decisions informed by market intelligence, Austrade input, and industry collaboration; consideration of alternative supply chain models (e.g. single export desk).</t>
  </si>
  <si>
    <t>Used Austrade insights and trade intelligence; industry data sharing increased during response; identified need for better market data tools.</t>
  </si>
  <si>
    <t>Export market requirements (e.g. disinfection practices) created additional operational challenges; lack of product standardisation noted.</t>
  </si>
  <si>
    <t>Dependence on export markets; exposure to trade barriers; lack of product standardisation.</t>
  </si>
  <si>
    <t>IFAM and export support; industry collaboration; shift to frozen/cooked products and domestic retail channels.</t>
  </si>
  <si>
    <t>Lack of readiness for domestic market (e.g. limited freezing/cooking capacity); missed opportunities to prepare earlier.</t>
  </si>
  <si>
    <t>Need for improved market data tools (e.g. NAMI-style dashboards); gaps in detailed trade/market intelligence for identifying alternative markets.</t>
  </si>
  <si>
    <t>Lack of coordinated strategic planning for market diversification; absence of shared infrastructure/approach (e.g. export coordination, standardisation).</t>
  </si>
  <si>
    <t>Need for stronger coordination in market development (e.g. domestic markets, export systems); importance of diversification and improving post-harvest and logistics capacity.</t>
  </si>
  <si>
    <t>Operators with processing/freezing capacity better able to pivot to domestic markets; smaller operators less prepared for alternative pathways.</t>
  </si>
  <si>
    <t>Overlapping crises (trade + COVID) compounded impacts; highlighted strategic vulnerabilities in export-focused sectors.</t>
  </si>
  <si>
    <t>COVID‑19 pandemic; initial bans on recreational fishing; movement and travel restrictions.</t>
  </si>
  <si>
    <t>Initial ban on recreational fishing; movement restrictions limiting access; later supply shortages of fishing equipment.</t>
  </si>
  <si>
    <t>Initial disruption March 2020; uneven impacts across 2020–2021; recovery began later.</t>
  </si>
  <si>
    <t>Moderate severity overall; varied by region and activity; impacts extended over 2020–2021.</t>
  </si>
  <si>
    <t>Tourism dependence influenced severity of impacts across regions.</t>
  </si>
  <si>
    <t>Cancellation of fishing competitions had local economic effects; strong variation across regions depending on tourism dependence; supply shortages driven by overseas manufacturing disruption.</t>
  </si>
  <si>
    <t>JobKeeper identified as useful; otherwise sector largely excluded from federal support packages.</t>
  </si>
  <si>
    <t>Variation in restrictions across states; advocacy required to achieve consistency (e.g. recreational fishing exemptions).</t>
  </si>
  <si>
    <t>AFTA provided communication and updates to members; advocacy for recreational fishing exemptions; initiated “Let’s Fish” campaigns.</t>
  </si>
  <si>
    <t>Businesses adapted to fluctuating demand; responded to supply shortages; some benefited from increased retail demand.</t>
  </si>
  <si>
    <t>Supply shortages due to overseas manufacturing disruption; delays in replenishment of stock; uneven supply across regions.</t>
  </si>
  <si>
    <t>Decisions shaped by advocacy efforts and changing regulatory conditions; organisational decisions adapted to restrictions and recovery periods.</t>
  </si>
  <si>
    <t>Used ABS import data and market information to understand supply shortages; relied on industry knowledge.</t>
  </si>
  <si>
    <t>Cancellation of events (e.g. fishing competitions) had flow-on economic effects; impacts varied regionally depending on tourism.</t>
  </si>
  <si>
    <t>Dependence on tourism and events; supply shortages from overseas manufacturing.</t>
  </si>
  <si>
    <t>JobKeeper support; increased domestic demand for recreational fishing; advocacy by industry organisations.</t>
  </si>
  <si>
    <t>Initial ban on recreational fishing described as an overreaction; lack of targeted support for the sector.</t>
  </si>
  <si>
    <t>Reliance on delayed import data (ABS) highlights lag in understanding supply shortages.</t>
  </si>
  <si>
    <t>Lack of mechanisms for incorporating industry input into decisions early; need for better consultation processes.</t>
  </si>
  <si>
    <t>Need for better consultation with industry; importance of targeted and appropriate support measures.</t>
  </si>
  <si>
    <t>Impacts varied widely across regions and business types (e.g. tourism-dependent vs retail-oriented); supply shortages affected all but unevenly.</t>
  </si>
  <si>
    <t>Mental health impacts significant in recreational sector; economic impacts extended beyond core businesses (e.g. community events).</t>
  </si>
  <si>
    <t>COVID‑19 pandemic; shutdown of wholesale and hospitality markets; concurrent biosecurity and environmental pressures (e.g. POMS, vibrio, natural events).</t>
  </si>
  <si>
    <t>Loss of wholesale and restaurant markets; shift to direct sales; labour shortages and production pressures.</t>
  </si>
  <si>
    <t>Market disruption across 2020–2021.</t>
  </si>
  <si>
    <t>High severity for market access; medium duration (2020–2021).</t>
  </si>
  <si>
    <t>Biosecurity (POMS), vibrio outbreaks, and environmental events had ongoing and sometimes greater impacts than COVID.</t>
  </si>
  <si>
    <t>Rapid shift to direct-to-consumer model required significant effort (consumer education, logistics); new business model became ongoing.</t>
  </si>
  <si>
    <t>JobKeeper helpful but difficult to access; cash flow support slow to arrive.</t>
  </si>
  <si>
    <t>State border restrictions created significant barriers to freight movement; lack of coordination between states highlighted.</t>
  </si>
  <si>
    <t>No clear fisheries agency support described; issues with regulatory coordination affecting freight.</t>
  </si>
  <si>
    <t>Industry organisations provided information, though sometimes not timely or tailored.</t>
  </si>
  <si>
    <t>Rapid establishment of online direct-to-consumer model (pre-order system); development of new packaging (e.g. 5kg boxes); continued direct sales model.</t>
  </si>
  <si>
    <t>Development of direct-to-consumer supply chains; reduced reliance on wholesalers; logistics for delivery and collection.</t>
  </si>
  <si>
    <t>Rapid decision-making to establish direct sales model; decisions taken quickly under pressure; adaptation based on immediate need to survive.</t>
  </si>
  <si>
    <t>Limited useful information early; relied on own knowledge and experience; industry information sometimes not timely or relevant.</t>
  </si>
  <si>
    <t>Direct-to-consumer model required significant learning (logistics, customer engagement); became a sustained business model.</t>
  </si>
  <si>
    <t>Labour shortages; initial lack of information; reliance on disrupted wholesale markets.</t>
  </si>
  <si>
    <t>Development of direct-to-consumer sales model; ongoing diversification of sales channels.</t>
  </si>
  <si>
    <t>Poor coordination across states (border restrictions) disrupted freight; government support (cash flow) arrived too late to be useful; industry information not always timely or relevant.</t>
  </si>
  <si>
    <t>Need for on-the-ground support/clarity on rules; limited timely and relevant information early in the crisis.</t>
  </si>
  <si>
    <t>Lack of coordinated decision-making across states (e.g. freight rules); absence of responsive systems to support fast operational decisions.</t>
  </si>
  <si>
    <t>Importance of market diversification; need for better coordination of freight systems; value of improved financial management (cash flow control).</t>
  </si>
  <si>
    <t>Operators able to establish direct-to-consumer sales more resilient; smaller firms faced challenges accessing timely support and information.</t>
  </si>
  <si>
    <t>Development of direct-to-consumer models created lasting business change; required ongoing effort to maintain.</t>
  </si>
  <si>
    <t>COVID‑19 pandemic; international and domestic border closures; quarantine and travel restrictions affecting workforce movement.</t>
  </si>
  <si>
    <t>Inability to access overseas crew; sustained labour shortages; high costs and difficulty maintaining operations.</t>
  </si>
  <si>
    <t>Early 2020 onset; labour constraints ongoing through 2021–2022.</t>
  </si>
  <si>
    <t>High severity operational impacts; long duration due to ongoing labour shortages.</t>
  </si>
  <si>
    <t>Pre-existing workforce and migration constraints contributed to ongoing labour shortages.</t>
  </si>
  <si>
    <t>Difficulty replacing overseas crew with domestic workforce; supply chain disruptions affected equipment availability (long lead times).</t>
  </si>
  <si>
    <t>Noted importance of NT Government providing clear guidance relative to other jurisdictions.</t>
  </si>
  <si>
    <t>Attempted to replace overseas crew with domestic workers; extended crew contracts; adjusted cost structures.</t>
  </si>
  <si>
    <t>Disruption to crew movement affecting supply operations; delays in obtaining equipment and inputs.</t>
  </si>
  <si>
    <t>Workforce substitution challenges highlighted structural dependence on migrant labour.</t>
  </si>
  <si>
    <t>Inability to access overseas labour; difficulty replacing crew domestically.</t>
  </si>
  <si>
    <t>Ability to extend crew contracts and adjust operations allowed continuation of fishing activity.</t>
  </si>
  <si>
    <t>JobKeeper reduced incentive for domestic workers to take up fishing jobs.</t>
  </si>
  <si>
    <t>Firms reliant on overseas labour more constrained; inability to replace crew domestically highlighted uneven capacity across operators.</t>
  </si>
  <si>
    <t>Mental health pressures significant within workforce; prolonged stress linked to labour challenges.</t>
  </si>
  <si>
    <t>Global COVID‑19 outbreak; international border closures; disruption to global shipping and aviation networks.</t>
  </si>
  <si>
    <t>Major disruption to international crew logistics; extended time at sea; export markets disrupted and reconfigured; long delays in shipping and supply chains.</t>
  </si>
  <si>
    <t>Immediate disruption early 2020; ongoing impacts through 2020–2021 with long tail effects.</t>
  </si>
  <si>
    <t>Very high severity; long duration; sustained disruption to logistics, crew, and markets.</t>
  </si>
  <si>
    <t>Geopolitical trade issues and global supply shortages compounded COVID impacts over a long duration.</t>
  </si>
  <si>
    <t>Extreme crew welfare impacts (very long voyages); very high transport costs for crew movement; long lead times for machinery and consumables.</t>
  </si>
  <si>
    <t>No federal assistance identified.</t>
  </si>
  <si>
    <t>Managed complex international crew logistics; extended time at sea; reconfigured export markets; adjusted shipping and supply chain arrangements.</t>
  </si>
  <si>
    <t>Re-routing of global logistics; major delays in shipping and container availability; extended supply timelines.</t>
  </si>
  <si>
    <t>Crew welfare issues became a major operational concern (extended rotations, limited relief options).</t>
  </si>
  <si>
    <t>International border closures restricting crew movement; dependence on global logistics systems.</t>
  </si>
  <si>
    <t>Ability to reconfigure logistics and maintain operations despite constraints; continued access to global markets (adjusted pathways).</t>
  </si>
  <si>
    <t>Government response described as slow to adapt (e.g. crew travel restrictions); rigid approach to borders increased operational difficulty.</t>
  </si>
  <si>
    <t>Uncertainty about duration of disruption; lack of forward visibility for planning logistics and workforce.</t>
  </si>
  <si>
    <t>Lack of forward planning tools to deal with prolonged uncertainty (e.g. duration of disruption not anticipated); difficulty planning logistics without clear timeframes.</t>
  </si>
  <si>
    <t>Importance of planning for prolonged disruptions; need to manage uncertainty in duration and logistics.</t>
  </si>
  <si>
    <t>Larger firms with diversified operations and global reach able to adjust logistics and markets; high dependence on international systems still a constraint.</t>
  </si>
  <si>
    <t>Crew welfare and wellbeing became a major focus; extended time at sea created significant stress for both crew and management.</t>
  </si>
  <si>
    <t>COVID‑19 pandemic; state lockdowns restricting access to the Sydney Fish Market.</t>
  </si>
  <si>
    <t>Restricted access to physical market/auction floor; need to redesign how trading operated; uneven impacts across businesses.</t>
  </si>
  <si>
    <t>Initial disruption early 2020; repeated impacts during lockdown periods through 2021.</t>
  </si>
  <si>
    <t>Moderate to high severity during lockdown periods; impacts eased when restrictions lifted.</t>
  </si>
  <si>
    <t>Role of Sydney Fish Market as a fallback market during disruption noted but not formalised; impacts differed across businesses (e.g. restaurants vs auction).</t>
  </si>
  <si>
    <t>Unclear/minimal federal support identified.</t>
  </si>
  <si>
    <t>Rapid shift to online/remote auction systems; redesign of market operations.</t>
  </si>
  <si>
    <t>Wholesale market adapted to restricted access; continued functioning through modified trading systems.</t>
  </si>
  <si>
    <t>Sydney Fish Market acted as a critical fallback mechanism for industry despite access constraints.</t>
  </si>
  <si>
    <t>Restrictions on access to physical market (auction floor).</t>
  </si>
  <si>
    <t>Adaptation of market operations (e.g. remote/online auction) allowed continued trading.</t>
  </si>
  <si>
    <t>Limited scenario planning and forecasting capability in crisis conditions; response was reactive rather than based on structured modelling.</t>
  </si>
  <si>
    <t>Buyers with capacity to adopt online systems adapted more easily; others (less digitally capable) struggled initially.</t>
  </si>
  <si>
    <t>Digital transformation accelerated (online auction); highlighted long-term potential for hybrid systems.</t>
  </si>
  <si>
    <t>COVID‑19 pandemic; panic buying behaviour; rolling public health restrictions.</t>
  </si>
  <si>
    <t>Panic buying and highly volatile demand; difficulty forecasting; supply chain disruption and workforce management challenges.</t>
  </si>
  <si>
    <t>Sharp disruption early 2020; continued impacts during rolling lockdowns across 2020–2021.</t>
  </si>
  <si>
    <t>High short-term severity; demand very volatile initially; effects stabilised over time.</t>
  </si>
  <si>
    <t>Supplier information asymmetry noted (suppliers aware of issues earlier than retailer); inconsistencies across jurisdictions created operational burden.</t>
  </si>
  <si>
    <t>No federal support mentioned.</t>
  </si>
  <si>
    <t>Established internal response teams; adjusted supply chain and workforce management processes.</t>
  </si>
  <si>
    <t>Redistribution of demand from foodservice to retail; pressure on supply chains to meet supermarket demand.</t>
  </si>
  <si>
    <t>Internal response teams established to manage decision-making and coordination.</t>
  </si>
  <si>
    <t>Internal information and supplier inputs used, though supplier information asymmetry noted.</t>
  </si>
  <si>
    <t>Differences in restrictions across jurisdictions created operational complexity for firms operating nationally.</t>
  </si>
  <si>
    <t>Demand volatility and uncertainty; inconsistencies across jurisdictions affecting operations.</t>
  </si>
  <si>
    <t>Ability to shift supply to retail demand (supermarkets) helped stabilise operations.</t>
  </si>
  <si>
    <t>Lack of advance information from suppliers about supply chain disruptions; limited shared information across supply chain actors.</t>
  </si>
  <si>
    <t>Lack of coordinated communication systems between supply chain actors to enable forward planning and response.</t>
  </si>
  <si>
    <t>Importance of communication and information sharing across supply chains; value of improving transparency between suppliers and retailers.</t>
  </si>
  <si>
    <t>Larger retailers with established systems and central coordination better able to manage supply chain disruption than smaller suppliers.</t>
  </si>
  <si>
    <t>COVID revealed importance of supply chain visibility and proactive communication; consumer demand patterns highly volatile.</t>
  </si>
  <si>
    <t>COVID‑19 pandemic; prolonged lockdowns in Victoria; hospitality shutdowns.</t>
  </si>
  <si>
    <t>Prolonged lockdowns causing severe and repeated disruption; collapse of export and hospitality demand; complex and changing operational and enforcement conditions; regulatory churn; mental health impacts.</t>
  </si>
  <si>
    <t>Initial disruption early 2020; repeated and prolonged impacts through 2020–2021 lockdown cycles.</t>
  </si>
  <si>
    <t>High severity; long duration; repeated lockdowns compounded impacts over time.</t>
  </si>
  <si>
    <t>Pre-existing policy and quota pressures intensified impacts during COVID period.</t>
  </si>
  <si>
    <t>Very high regulatory churn (frequent rule changes); enforcement burden increased for agencies; significant mental health impacts across industry and staff.</t>
  </si>
  <si>
    <t>No federal intervention specifically identified.</t>
  </si>
  <si>
    <t>Recognition of fisheries as essential service; continued enforcement; prolonged and complex regulatory environment with frequent changes.</t>
  </si>
  <si>
    <t>Recognition and management of fisheries as an essential service; continued compliance and enforcement under changing conditions; management of regulatory changes across prolonged lockdowns.</t>
  </si>
  <si>
    <t>No explicit industry organisation response described.</t>
  </si>
  <si>
    <t>Industry participants adapted operations under lockdowns; some exited industry or reduced activity.</t>
  </si>
  <si>
    <t>Shortening of supply chains through direct-to-consumer sales; disruption to export pathways and hospitality supply chains.</t>
  </si>
  <si>
    <t>Decision-making under high uncertainty and frequent rule changes; balancing enforcement and operational considerations; influenced by external directives.</t>
  </si>
  <si>
    <t>High regulatory churn created constant adjustment burden; significant mental health impacts across industry and agency staff.</t>
  </si>
  <si>
    <t>Prolonged lockdowns and frequent rule changes; regulatory complexity.</t>
  </si>
  <si>
    <t>Recognition of fisheries as essential service allowed continued operation.</t>
  </si>
  <si>
    <t>Frequent changes in rules (policy response) created confusion and regulatory burden.</t>
  </si>
  <si>
    <t>Lack of clear and consistent rules created decision uncertainty; absence of stable decision frameworks during prolonged disruptions.</t>
  </si>
  <si>
    <t>Strong focus on staff wellbeing and organisational adaptation (e.g. WFH systems); government environment described as highly chaotic.</t>
  </si>
  <si>
    <t>COVID‑19 pandemic; collapse of export markets; state lockdowns affecting hospitality demand.</t>
  </si>
  <si>
    <t>Collapse of export-dependent sectors; significant income loss; forced rapid shift to domestic markets.</t>
  </si>
  <si>
    <t>Initial disruption early 2020; impacts concentrated across 2020–2021.</t>
  </si>
  <si>
    <t>Very high severity for export-dependent sectors; impacts concentrated in 2020–2021.</t>
  </si>
  <si>
    <t>Existing structural and policy pressures increased severity of export market collapse.</t>
  </si>
  <si>
    <t>Industry contraction (loss of licences/businesses) implied; broader social and political pressures noted as compounding factors.</t>
  </si>
  <si>
    <t>No explicit Commonwealth response described; difficulty accessing policy support implied.</t>
  </si>
  <si>
    <t>State support for industry pivot to domestic markets implied; no specific programs detailed.</t>
  </si>
  <si>
    <t>Industry coordination to support shift to domestic markets; repositioning of products for domestic consumers.</t>
  </si>
  <si>
    <t>Rapid shift to domestic and direct sales channels; product repositioning for local markets.</t>
  </si>
  <si>
    <t>Shift from export to domestic supply chains; increased direct sales reducing reliance on intermediaries.</t>
  </si>
  <si>
    <t>Industry contraction implied (loss of operators); broader pressures beyond COVID noted but not detailed.</t>
  </si>
  <si>
    <t>Dependence on export markets; limited policy support access.</t>
  </si>
  <si>
    <t>Rapid shift to domestic markets and direct sales channels reduced reliance on exports.</t>
  </si>
  <si>
    <t>Lack of business continuity planning; industry unprepared for market collapse; difficulty accessing clear information early.</t>
  </si>
  <si>
    <t>Lack of business continuity planning data/tools; limited access to simple risk/market monitoring tools.</t>
  </si>
  <si>
    <t>Lack of business continuity planning frameworks; absence of simple risk assessment/decision-support tools for businesses.</t>
  </si>
  <si>
    <t>Importance of implementing business continuity planning; need for market diversification; value of building stronger connections with domestic consumers; need for simple risk-monitoring tools.</t>
  </si>
  <si>
    <t>Larger or more innovative operators better able to pivot to domestic and direct sales; industry fragmentation limited collective adaptation.</t>
  </si>
  <si>
    <t>COVID acted as a catalyst for structural change (e.g. domestic market focus); industry contraction observed (declining licences).</t>
  </si>
  <si>
    <t>COVID‑19 pandemic; border controls; vaccination requirements; reduced labour availability.</t>
  </si>
  <si>
    <t>Persistent workforce shortages and restrictions; compliance burden and operational pressure across businesses.</t>
  </si>
  <si>
    <t>Early disruption in 2020; prolonged impacts through 2021–2022.</t>
  </si>
  <si>
    <t>Moderate to high severity; long duration due to ongoing workforce constraints.</t>
  </si>
  <si>
    <t>Ongoing workforce constraints pre-dated COVID and contributed to prolonged impacts.</t>
  </si>
  <si>
    <t>Leadership fatigue and high communication burden; inequity between large and small operators in compliance and adaptation.</t>
  </si>
  <si>
    <t>No specific Commonwealth assistance described.</t>
  </si>
  <si>
    <t>Strong engagement and communication with NT Government; rapid information sharing; ongoing need to negotiate definitions (e.g. essential workers).</t>
  </si>
  <si>
    <t>Rapid information sharing between agency and industry; ongoing engagement to resolve regulatory definitions (e.g. essential workers); coordination role.</t>
  </si>
  <si>
    <t>NT Seafood Council acted as coordination hub; frequent communication with members; advocacy with government; resolving issues through direct engagement.</t>
  </si>
  <si>
    <t>Businesses adjusted to labour shortages and compliance requirements; varied responses across operators.</t>
  </si>
  <si>
    <t>Ongoing supply chain pressure from labour shortages; uneven impacts across supply chains.</t>
  </si>
  <si>
    <t>Ongoing negotiation-based decision-making with government; issues resolved through direct engagement; reliance on communication with members.</t>
  </si>
  <si>
    <t>Relied on member feedback and ongoing communication to understand impacts; information gathered through engagement with industry.</t>
  </si>
  <si>
    <t>Leadership fatigue and communication burden highlighted; inequity between smaller and larger operators in response capacity.</t>
  </si>
  <si>
    <t>Workforce shortages; compliance burden; uneven capacity across operators.</t>
  </si>
  <si>
    <t>Strong communication and engagement with NT Government; coordination through NT Seafood Council.</t>
  </si>
  <si>
    <t>Government guidance inconsistent at operational level; unclear definitions (e.g. essential workers); overly complex COVID plans for seafood sector compared to others.</t>
  </si>
  <si>
    <t>Lack of real-time data on fishing activity (who fishing/not fishing); lack of data on product flows and logistics (e.g. trucks); reliance on informal communication.</t>
  </si>
  <si>
    <t>Lack of clear, consistent, and operationally relevant guidance from government; absence of industry-specific decision frameworks (e.g. for vessels, workforce).</t>
  </si>
  <si>
    <t>Need for clear definitions (e.g. essential services) in advance; importance of better real-time data and scenario planning; need to support workforce and wellbeing; recognition that industries must plan for ongoing disruptions.</t>
  </si>
  <si>
    <t>Larger businesses better able to comply with COVID requirements; smaller operators faced greater difficulty; uneven capacity across workforce and business structures.</t>
  </si>
  <si>
    <t>Leadership fatigue and exhaustion widespread; reduced engagement capacity over time; ongoing uncertainty affecting decision-making.</t>
  </si>
  <si>
    <t>COVID‑19 pandemic; collapse of international air freight; disruption to export‑oriented fishing operations.</t>
  </si>
  <si>
    <t>Loss of air freight pathways; inability to access export markets; need to change fishing and selling practices; workforce constraints.</t>
  </si>
  <si>
    <t>Early 2020 onset; impacts sustained through 2021.</t>
  </si>
  <si>
    <t>High severity due to reliance on air freight; medium to long duration.</t>
  </si>
  <si>
    <t>Pre-existing labour and migration constraints contributed to ongoing workforce issues.</t>
  </si>
  <si>
    <t>Strong dependence on rapid export timelines increased vulnerability; on‑board COVID outbreaks caused vessel shutdowns; fragmented jurisdictional rules created uncertainty.</t>
  </si>
  <si>
    <t>Engagement with IFAM; partial access to JobKeeper with limitations (e.g. visa workers excluded).</t>
  </si>
  <si>
    <t>Engagement with AFMA and agencies on regulatory constraints (e.g. labour, licensing, freight); participation in coordination processes.</t>
  </si>
  <si>
    <t>Industry organisation (Tuna Australia) coordinated logistics (freight bookings), advocacy, and information sharing; high workload supporting members.</t>
  </si>
  <si>
    <t>Shift to direct-to-consumer sales; altered fishing practices to align with market constraints; coordinated freight logistics.</t>
  </si>
  <si>
    <t>Coordination of air freight logistics; reallocation of product to domestic/direct channels; strong reliance on freight systems.</t>
  </si>
  <si>
    <t>Decision-making influenced by logistics constraints, market conditions, and coordination across industry actors; high workload in coordinating responses.</t>
  </si>
  <si>
    <t>Relied on industry coordination and logistics information; information sharing across firms for freight and market access.</t>
  </si>
  <si>
    <t>High dependence on rapid export channels increased vulnerability; outbreaks onboard vessels caused shutdowns.</t>
  </si>
  <si>
    <t>Reliance on air freight; dependence on international crew; vulnerability to onboard outbreaks.</t>
  </si>
  <si>
    <t>Industry coordination (Tuna Australia); freight coordination; shift to direct sales and alternative markets.</t>
  </si>
  <si>
    <t>IFAM initially poorly aligned with fisheries needs; government inflexibility on labour arrangements; lack of clear guidance on essential service rules.</t>
  </si>
  <si>
    <t>Lack of real-time freight, cost, and operational data; ABARES data too slow/outdated; lack of integrated performance/early warning tools.</t>
  </si>
  <si>
    <t>Lack of clear guidance frameworks for operating under COVID rules (e.g. on vessels); limited systems to integrate fisheries needs into broader programs (e.g. IFAM); lack of real-time operational decision tools.</t>
  </si>
  <si>
    <t>Need for better labour flexibility and arrangements; importance of understanding logistics systems; need to improve marketing and product diversification; value of stronger early warning/analysis tools.</t>
  </si>
  <si>
    <t>Fisheries able to control supply and integrate with freight systems better able to access IFAM; sectors with high reliance on labour and logistics more constrained.</t>
  </si>
  <si>
    <t>High learning about logistics and freight systems during crisis; increased awareness of operational dependencies.</t>
  </si>
  <si>
    <t>COVID‑19 pandemic; global container and freight shortages; domestic movement restrictions.</t>
  </si>
  <si>
    <t>Shortages of inputs and packaging; global logistics delays; reduced flexibility in processing operations.</t>
  </si>
  <si>
    <t>Early disruption in 2020; prolonged impacts through 2022 (supply chain).</t>
  </si>
  <si>
    <t>Moderate to high severity; long duration due to extended supply chain disruptions.</t>
  </si>
  <si>
    <t>Floods, regulatory changes, and broader supply chain fragility compounded impacts over a long duration.</t>
  </si>
  <si>
    <t>Difficulty accessing inputs and alternative suppliers; regulatory responses perceived as not considering business impacts.</t>
  </si>
  <si>
    <t>Strong critique that government did not sufficiently consider business impacts.</t>
  </si>
  <si>
    <t>No fisheries agency response identified beyond broader regulatory context.</t>
  </si>
  <si>
    <t>Adjusted sourcing and logistics; reduced product variety; adapted to packaging/input shortages.</t>
  </si>
  <si>
    <t>Shortages of inputs and packaging; switching suppliers; delays in logistics and transport.</t>
  </si>
  <si>
    <t>Regulatory responses perceived as insufficiently accounting for business realities; difficulty sourcing alternative inputs.</t>
  </si>
  <si>
    <t>Difficulty sourcing inputs and packaging; regulatory settings not aligned with business needs.</t>
  </si>
  <si>
    <t>Ability to adjust sourcing and suppliers; flexibility in operations.</t>
  </si>
  <si>
    <t>Government slow and unclear in defining essential services; lack of coordination across levels; regulatory uncertainty (e.g. ingredient substitutions).</t>
  </si>
  <si>
    <t>Lack of clear regulatory decision pathways (e.g. ingredient substitution approvals); poor coordination across levels of government in decision-making.</t>
  </si>
  <si>
    <t>Need for better integration of government and business response; importance of improving regulatory flexibility and recognising industry needs.</t>
  </si>
  <si>
    <t>Larger, diversified firms better able to absorb supply chain shocks and adjust sourcing; smaller or less flexible operations more constrained.</t>
  </si>
  <si>
    <t>Businesses adapted quickly using existing continuity frameworks; highlighted importance of prior preparation even if incomplete.</t>
  </si>
  <si>
    <t>COVID‑19 pandemic; volatility in retail demand; workforce and logistics impacts.</t>
  </si>
  <si>
    <t>Sharp fluctuations in retail demand; difficulty forecasting; workforce and logistics disruptions.</t>
  </si>
  <si>
    <t>Short, sharp disruption early 2020; stabilisation through 2020–2021.</t>
  </si>
  <si>
    <t>High initial severity; short to medium duration; stabilised relatively quickly.</t>
  </si>
  <si>
    <t>Uncertainty in demand forecasting noted as a key issue; rapid internal adjustments reduced longer-term impacts.</t>
  </si>
  <si>
    <t>Not in position to comment on government assistance.</t>
  </si>
  <si>
    <t>Focus on firm-level response rather than industry bodies.</t>
  </si>
  <si>
    <t>Workforce restructuring (including WFH); scenario modelling; operational adjustments in response to demand changes.</t>
  </si>
  <si>
    <t>Supply chain adjustments to manage demand volatility; management of logistics and packaging constraints.</t>
  </si>
  <si>
    <t>Use of scenario modelling to guide decision-making; internal planning processes.</t>
  </si>
  <si>
    <t>Used internal data and scenario modelling to understand demand and supply conditions.</t>
  </si>
  <si>
    <t>Rapid internal adjustment reduced longer-term disruption; ability to respond quickly was important.</t>
  </si>
  <si>
    <t>Demand uncertainty and forecasting challenges.</t>
  </si>
  <si>
    <t>Internal scenario modelling; rapid organisational adjustment; ability to respond quickly to demand changes.</t>
  </si>
  <si>
    <t>Lack of clear direction on essential service definitions across workforce functions; limited guidance to dampen panic buying.</t>
  </si>
  <si>
    <t>Lack of prior experience/data to inform scenario modelling; uncertainty about demand patterns (no baseline for extreme conditions).</t>
  </si>
  <si>
    <t>Limited preparedness and scenario planning frameworks for extreme demand shocks; reliance on ad hoc modelling during crisis.</t>
  </si>
  <si>
    <t>Importance of preparedness through scenario modelling; value of learning from past disruptions to improve future responses.</t>
  </si>
  <si>
    <t>Firms with strong modelling capability and internal systems better able to manage uncertainty and adjust operations.</t>
  </si>
  <si>
    <t>Rapid organisational learning occurred during crisis despite initial uncertainty (“learning on the go”).</t>
  </si>
  <si>
    <t>COVID‑19 pandemic; collapse of foodservice and hospitality markets; disruption to export logistics and inspection processes.</t>
  </si>
  <si>
    <t>Collapse of foodservice demand; major loss of revenue; bottlenecks in inspection, storage, and logistics.</t>
  </si>
  <si>
    <t>Immediate disruption early 2020; prolonged effects through 2021.</t>
  </si>
  <si>
    <t>Very high severity; prolonged duration due to dependence on foodservice markets.</t>
  </si>
  <si>
    <t>Regulatory and inspection system rigidity increased severity of disruption.</t>
  </si>
  <si>
    <t>Confusion around “essential service” status across jurisdictions; inspection and biosecurity bottlenecks created additional costs.</t>
  </si>
  <si>
    <t>No government assistance available (due to ownership/business structure).</t>
  </si>
  <si>
    <t>Confusion across jurisdictions regarding essential service definitions.</t>
  </si>
  <si>
    <t>Limited reference; regulatory and inspection systems affecting operations but no explicit agency support described.</t>
  </si>
  <si>
    <t>Limited reliance on industry organisations.</t>
  </si>
  <si>
    <t>Managed import/export logistics; retained workforce; adjusted operations to balance revenue streams.</t>
  </si>
  <si>
    <t>Redistribution from foodservice to retail; increased reliance on storage and processing; logistics delays (e.g. containers, inspection).</t>
  </si>
  <si>
    <t>Decisions focused on maintaining operations and workforce; balancing logistics and market constraints.</t>
  </si>
  <si>
    <t>Used internal operational and logistics information to guide decisions; responded to market and supply signals.</t>
  </si>
  <si>
    <t>Business structure (e.g. ownership) influenced eligibility for support; inspection systems created bottlenecks.</t>
  </si>
  <si>
    <t>Business structure limiting access to support; regulatory and inspection bottlenecks.</t>
  </si>
  <si>
    <t>Ability to maintain operations and workforce; diversification across markets.</t>
  </si>
  <si>
    <t>Government inspection rules created major delays (e.g. container inspections); lack of alternative arrangements increased costs and disruption.</t>
  </si>
  <si>
    <t>Difficulty in forward planning due to uncertainty and changing rules; lack of decision frameworks for managing long lead times under high uncertainty.</t>
  </si>
  <si>
    <t>Importance of diversification across markets and products; need for stronger scenario planning; value of maintaining workforce stability and investing during downturns.</t>
  </si>
  <si>
    <t>Diversified businesses with multiple markets and product lines more resilient; “one-trick” operators (e.g. export-focused) more vulnerable.</t>
  </si>
  <si>
    <t>COVID reinforced importance of diversification and organisational resilience; smaller firms more likely to exit.</t>
  </si>
  <si>
    <t>COVID‑19 pandemic; market uncertainty building on pre‑existing industry instability.</t>
  </si>
  <si>
    <t>Sharp price and market shock; breakdown of normal sales arrangements; increased tension within industry.</t>
  </si>
  <si>
    <t>Acute disruption early 2020; short duration.</t>
  </si>
  <si>
    <t>High short-term severity; short duration.</t>
  </si>
  <si>
    <t>Pre-existing market instability increased sensitivity to COVID shock; effects compounded.</t>
  </si>
  <si>
    <t>Psychological stress and uncertainty highlighted (including while at sea); storage risks shifted along supply chain (e.g. to wholesalers).</t>
  </si>
  <si>
    <t>JobKeeper mentioned but not central to response.</t>
  </si>
  <si>
    <t>Coordination between fishers and wholesalers; industry-level tensions and coordination challenges noted.</t>
  </si>
  <si>
    <t>Cooperation between fishers and wholesalers (e.g. pricing, storage); delayed sales using cold storage.</t>
  </si>
  <si>
    <t>Use of cold storage to delay sales; coordination between fishers and wholesalers.</t>
  </si>
  <si>
    <t>Decision-making affected by uncertainty and internal tensions; coordination required across actors in supply chain.</t>
  </si>
  <si>
    <t>Psychological stress and uncertainty highlighted; storage risks shifted along supply chain.</t>
  </si>
  <si>
    <t>Market instability; uncertainty and lack of clear signals.</t>
  </si>
  <si>
    <t>Use of cold storage to delay sales; cooperation between fishers and wholesalers.</t>
  </si>
  <si>
    <t>Uncertainty and inconsistent understanding of rules early; lack of clear guidance on essential service status increased anxiety.</t>
  </si>
  <si>
    <t>Lack of market information for wholesalers/fishers early (uncertainty about demand and pricing); asymmetry of information (supermarkets vs wholesalers).</t>
  </si>
  <si>
    <t>Lack of shared decision frameworks across supply chain (e.g. between fishers and wholesalers); inconsistent approaches to managing risk.</t>
  </si>
  <si>
    <t>Importance of stronger coordination and trust within supply chains (e.g. between fishers and wholesalers).</t>
  </si>
  <si>
    <t>Differences in relationships between fishers and wholesalers influenced outcomes; coordination capacity varied across actors.</t>
  </si>
  <si>
    <t>Internal tensions within industry (e.g. differing strategies among fishers) highlighted challenges in collective action.</t>
  </si>
  <si>
    <t>COVID‑19 pandemic; metropolitan lockdowns restricting access to wholesale markets.</t>
  </si>
  <si>
    <t>Loss of access to key wholesale markets; price collapse for fresh product; need to rapidly shift to alternative sales channels.</t>
  </si>
  <si>
    <t>Sudden disruption in 2020; short recovery period following adjustment</t>
  </si>
  <si>
    <t>Moderate to high severity initially; short duration following rapid adjustment.</t>
  </si>
  <si>
    <t>Market structure and geographic concentration increased vulnerability and shaped impacts.</t>
  </si>
  <si>
    <t>Rapid business adaptation and investment required to shift sales channels; importance of local markets increased.</t>
  </si>
  <si>
    <t>Government grant referenced but not clearly identified as federal.</t>
  </si>
  <si>
    <t>No significant industry organisation role identified; response largely at individual business level.</t>
  </si>
  <si>
    <t>Shift to alternative sales channels; establishment of direct retail pathways; development of new product lines.</t>
  </si>
  <si>
    <t>Shift to localised supply chains; development of retail and direct sales channels; diversification of product flow.</t>
  </si>
  <si>
    <t>Decisions focused on quickly shifting business model; investment and adaptation decisions made in response to market loss.</t>
  </si>
  <si>
    <t>Rapid business adaptation required investment and capability development; increased importance of local markets.</t>
  </si>
  <si>
    <t>Reliance on central wholesale markets; limited alternative sales pathways initially.</t>
  </si>
  <si>
    <t>Rapid shift to local and direct sales channels; diversification of products and markets.</t>
  </si>
  <si>
    <t>Businesses with capability to shift to direct sales and processing better able to adapt than those reliant on wholesale markets.</t>
  </si>
  <si>
    <t>Crisis prompted significant business transformation and investment in new capabilities (e.g. processing, retail).</t>
  </si>
  <si>
    <t>Response type</t>
  </si>
  <si>
    <t>Response</t>
  </si>
  <si>
    <t>Orientation</t>
  </si>
  <si>
    <t>Response mechanism</t>
  </si>
  <si>
    <t>FED01</t>
  </si>
  <si>
    <t>Federal response</t>
  </si>
  <si>
    <t>International Freight Assistance Mechanism</t>
  </si>
  <si>
    <t>Support</t>
  </si>
  <si>
    <t>Operational/logistics</t>
  </si>
  <si>
    <t>Strongest and most widely referenced Commonwealth response</t>
  </si>
  <si>
    <t>FED02</t>
  </si>
  <si>
    <t>JobKeeper wage subsidy</t>
  </si>
  <si>
    <t>Financial</t>
  </si>
  <si>
    <t>Not universally used or accessible across sectors</t>
  </si>
  <si>
    <t>FED03</t>
  </si>
  <si>
    <t>Federal levy relief</t>
  </si>
  <si>
    <t>Financial/regulatory</t>
  </si>
  <si>
    <t>AFMA/Commonwealth fisheries levies - Clear Commonwealth fisheries-specific intervention</t>
  </si>
  <si>
    <t>FED04</t>
  </si>
  <si>
    <t>General policy response</t>
  </si>
  <si>
    <t>N/A</t>
  </si>
  <si>
    <t>Governance/coordination</t>
  </si>
  <si>
    <t>Federal policy coordination/Minister engagement with industry - Important but more process-oriented than tangible support</t>
  </si>
  <si>
    <t>FED05</t>
  </si>
  <si>
    <t>Austrade programs to support trade strategies</t>
  </si>
  <si>
    <t>Informational</t>
  </si>
  <si>
    <t>Trade support &amp; market intelligence and coordination</t>
  </si>
  <si>
    <t>FED06</t>
  </si>
  <si>
    <t>ATMAC grants</t>
  </si>
  <si>
    <t>Funding mechanism - Agricultural Trade and Market Access Cooperation (ATMAC)</t>
  </si>
  <si>
    <t>FED07</t>
  </si>
  <si>
    <t>Federal public health regulatory controls</t>
  </si>
  <si>
    <t>Constraint</t>
  </si>
  <si>
    <t>Regulatory</t>
  </si>
  <si>
    <t>Federal biosecurity/border/essential worker policy settings - policy interventions typically experienced as constraints rather than support</t>
  </si>
  <si>
    <t>FED08</t>
  </si>
  <si>
    <t>General federal business support</t>
  </si>
  <si>
    <t>e.g. JobKeeper-adjacent, grants, industry stimulus/program development - not strongly emphasised</t>
  </si>
  <si>
    <t>FED09</t>
  </si>
  <si>
    <t>Regulatory/funding adjustments</t>
  </si>
  <si>
    <t>e.g. bringing forward funding</t>
  </si>
  <si>
    <t>FED10</t>
  </si>
  <si>
    <t>Issues/limitations</t>
  </si>
  <si>
    <t>FED11</t>
  </si>
  <si>
    <t>No/minimal federal response identified</t>
  </si>
  <si>
    <t>Explicit absence of federal responses or explicit note of federal responses that didn't apply noted by respondent showing that federal responses were unevenly perceived and accessed</t>
  </si>
  <si>
    <t>GOV01</t>
  </si>
  <si>
    <t>Government response</t>
  </si>
  <si>
    <t>Ambiguous government support (uncertain level)</t>
  </si>
  <si>
    <t>Government support not clearly labeled as federal or state</t>
  </si>
  <si>
    <t>STA01</t>
  </si>
  <si>
    <t>State/Territory response</t>
  </si>
  <si>
    <t>Fee/cost relief (state/territory)</t>
  </si>
  <si>
    <t>Policy decision - reduction, waiver, or deferral of licence fees, levies, or other charges</t>
  </si>
  <si>
    <t>STA02</t>
  </si>
  <si>
    <t>Flexible fisheries management</t>
  </si>
  <si>
    <t>Changes to fisheries rules to provide flexibility, including quota carryover, season extensions, and regulatory discretion</t>
  </si>
  <si>
    <t>STA03</t>
  </si>
  <si>
    <t>Grants/stimulus</t>
  </si>
  <si>
    <t>State-provided grants, stimulus programs, or business support funding</t>
  </si>
  <si>
    <t>STA04</t>
  </si>
  <si>
    <t>Coordination and communication</t>
  </si>
  <si>
    <t>State governments acting as coordinators, facilitating industry communication, cross-sector committees, and liaison with federal government</t>
  </si>
  <si>
    <t>STA05</t>
  </si>
  <si>
    <t>Market adaptation support</t>
  </si>
  <si>
    <t>Operational/regulatory/advisory</t>
  </si>
  <si>
    <t>Enabling/support: policy and program support to help industries adjust to new markets or sales channels, e.g. direct-to-consumer support, marketing campaigns, and advisory and capability building</t>
  </si>
  <si>
    <t>STA06</t>
  </si>
  <si>
    <t>Essential service designation/regulatory clarity</t>
  </si>
  <si>
    <t>Mixed</t>
  </si>
  <si>
    <t>Clarification of essential worker status, operational permissions, and movement exemptions. Often framed as necessary support, but also confusing/fragmented, constituting a contraint</t>
  </si>
  <si>
    <t>STA07</t>
  </si>
  <si>
    <t>Capacity expansion/organisational scaling</t>
  </si>
  <si>
    <t>Institutional capacity</t>
  </si>
  <si>
    <t>State agencies scaling up capability in relation to staff capacity, digital systems, and new protocols</t>
  </si>
  <si>
    <t>STA08</t>
  </si>
  <si>
    <t>Compliance/enforcement</t>
  </si>
  <si>
    <t>Enforcement</t>
  </si>
  <si>
    <t>Application of compliance rules, including discretion, relaxation of rules, and enforcement behaviour. Strong variation across jurisdictions.</t>
  </si>
  <si>
    <t>STA09</t>
  </si>
  <si>
    <t>Barriers, limitations, and structural constraints: imitations in state response capacity, e.g. legislative constraints, slow regulatory processes, lack of flexibility</t>
  </si>
  <si>
    <t>STA10</t>
  </si>
  <si>
    <t>No/minimal state response identified</t>
  </si>
  <si>
    <t>No identification of state responses or limited relevance of state responses to interviewee</t>
  </si>
  <si>
    <t>FMA01</t>
  </si>
  <si>
    <t>Fishery management agency response</t>
  </si>
  <si>
    <t>Agencies adjusted harvest rules (quota, TAC, seasons) to allow operational flexibility during disruption.</t>
  </si>
  <si>
    <t>FMA02</t>
  </si>
  <si>
    <t>Fee relief (FMA)</t>
  </si>
  <si>
    <t>Implementation/administration - fishery agency implemented or facilitated licence fee relief and deferrals</t>
  </si>
  <si>
    <t>FMA03</t>
  </si>
  <si>
    <t>Agencies coordinated between industry, health authorities, and government levels</t>
  </si>
  <si>
    <t>FMA04</t>
  </si>
  <si>
    <t>Communication and information provision</t>
  </si>
  <si>
    <t>Agencies provided guidance, updates, and interpretation of changing rules</t>
  </si>
  <si>
    <t>FMA05</t>
  </si>
  <si>
    <t>Regulatory adaptation</t>
  </si>
  <si>
    <t>Agencies adapted or relaxed regulations to enable continued operations</t>
  </si>
  <si>
    <t>FMA06</t>
  </si>
  <si>
    <t>Operational/advisory</t>
  </si>
  <si>
    <t>Regulatory facilitation: coordination and promotion - support of industry transition to new markets and sales channels</t>
  </si>
  <si>
    <t>FMA07</t>
  </si>
  <si>
    <t>Agencies clarified essential service status and operational permissions, sometimes creating ambiguity</t>
  </si>
  <si>
    <t>FMA08</t>
  </si>
  <si>
    <t>Agency capacity expansion</t>
  </si>
  <si>
    <t>Agencies scaled organisational capability to respond to crisis demands</t>
  </si>
  <si>
    <t>FMA09</t>
  </si>
  <si>
    <t>Institutional</t>
  </si>
  <si>
    <t>Structural and legislative barriers limited agency responsiveness</t>
  </si>
  <si>
    <t>FMA10</t>
  </si>
  <si>
    <t>No/minimal fisheries agency response identified</t>
  </si>
  <si>
    <t>Respondents did not identify meaningful agency-level responses</t>
  </si>
  <si>
    <t>IND01</t>
  </si>
  <si>
    <t>Industry/sector response</t>
  </si>
  <si>
    <t>Peak bodies coordinating industry-wide strategic/logistic responses and engagement (coordination and leadership)</t>
  </si>
  <si>
    <t>IND02</t>
  </si>
  <si>
    <t>Information sharing and guidance</t>
  </si>
  <si>
    <t>Dissemination and sharing of information, guidance, and intelligence</t>
  </si>
  <si>
    <t>IND03</t>
  </si>
  <si>
    <t>Advocacy and representation</t>
  </si>
  <si>
    <t>Governance/advisory</t>
  </si>
  <si>
    <t>Advocacy to government and representation of industry interests</t>
  </si>
  <si>
    <t>IND04</t>
  </si>
  <si>
    <t>Marketing strategy adaptation</t>
  </si>
  <si>
    <t>Operational/economic</t>
  </si>
  <si>
    <t>Coordination and promorion - market adaptation and demand-side initiatives</t>
  </si>
  <si>
    <t>IND05</t>
  </si>
  <si>
    <t>Industry-led logistics and supply chain responses</t>
  </si>
  <si>
    <t>Operational</t>
  </si>
  <si>
    <t>Industry-led logistics and coordination solutions</t>
  </si>
  <si>
    <t>IND06</t>
  </si>
  <si>
    <t>Collaboration and informal coordination</t>
  </si>
  <si>
    <t>Governance/collaboration</t>
  </si>
  <si>
    <t>Industry collaboration and collective problem-solving</t>
  </si>
  <si>
    <t>IND07</t>
  </si>
  <si>
    <t>Internal adaptations by industry organisations</t>
  </si>
  <si>
    <t>Organisational/internal</t>
  </si>
  <si>
    <t>Internal adjustments by representative organisations</t>
  </si>
  <si>
    <t>IND08</t>
  </si>
  <si>
    <t>Structural</t>
  </si>
  <si>
    <t>Limitations of industry organisations (capacity, funding, structure)</t>
  </si>
  <si>
    <t>IND09</t>
  </si>
  <si>
    <t>No/minimal industry response identified</t>
  </si>
  <si>
    <t>FOP01</t>
  </si>
  <si>
    <t>Firm/operator response</t>
  </si>
  <si>
    <t>Operational/market</t>
  </si>
  <si>
    <t>Actual behaviour: sales channel and demand adaptation - shift to domestic, direct-to-consumer, retail markets</t>
  </si>
  <si>
    <t>FOP02</t>
  </si>
  <si>
    <t>Product adaptation and value-adding</t>
  </si>
  <si>
    <t>New products, freezing, packaging, diversification</t>
  </si>
  <si>
    <t>FOP03</t>
  </si>
  <si>
    <t>Workforce adjustments</t>
  </si>
  <si>
    <t>Operational/labour</t>
  </si>
  <si>
    <t>Changes to labour sourcing, roles, and availability</t>
  </si>
  <si>
    <t>FOP04</t>
  </si>
  <si>
    <t>Logistics and supply chain adjustments</t>
  </si>
  <si>
    <t>Adaptation to freight, transport, storage challenges</t>
  </si>
  <si>
    <t>FOP05</t>
  </si>
  <si>
    <t>Business continuity and operational adjustment</t>
  </si>
  <si>
    <t>Organisational</t>
  </si>
  <si>
    <t>WFH, restructuring operations, internal systems</t>
  </si>
  <si>
    <t>FOP06</t>
  </si>
  <si>
    <t>Financial coping strategies</t>
  </si>
  <si>
    <t>Cost-cutting, delayed payments, cash flow management</t>
  </si>
  <si>
    <t>FOP07</t>
  </si>
  <si>
    <t>Informal governance</t>
  </si>
  <si>
    <t>Firm-to-firm coordination - firms working together (buyers, exporters, etc.)</t>
  </si>
  <si>
    <t>FOP08</t>
  </si>
  <si>
    <t>Strategic diversification</t>
  </si>
  <si>
    <t>Strategic</t>
  </si>
  <si>
    <t>Shifting markets, species, or business mix</t>
  </si>
  <si>
    <t>FOP09</t>
  </si>
  <si>
    <t>Structural/market</t>
  </si>
  <si>
    <t>Inability to adapt, unsuccessful pivots</t>
  </si>
  <si>
    <t>FOP10</t>
  </si>
  <si>
    <t>No/minimal firm response identified</t>
  </si>
  <si>
    <t>No clear internal response articulated</t>
  </si>
  <si>
    <t>SUP01</t>
  </si>
  <si>
    <t>Supply-chain response</t>
  </si>
  <si>
    <t>Freight and logistics adaptation</t>
  </si>
  <si>
    <t>Adjustments to freight systems, routing, and transport constraints</t>
  </si>
  <si>
    <t>SUP02</t>
  </si>
  <si>
    <t>Market channel reconfiguration</t>
  </si>
  <si>
    <t>Shifts across export, wholesale, retail, and direct sales channels</t>
  </si>
  <si>
    <t>SUP03</t>
  </si>
  <si>
    <t>Processing and storage adjustments</t>
  </si>
  <si>
    <t>Operational/infrastructure</t>
  </si>
  <si>
    <t>Increased freezing, storage, processing, and timing flexibility</t>
  </si>
  <si>
    <t>SUP04</t>
  </si>
  <si>
    <t>Supplier and input substitution</t>
  </si>
  <si>
    <t>Procurement</t>
  </si>
  <si>
    <t>Switching suppliers, packaging, or inputs</t>
  </si>
  <si>
    <t>SUP05</t>
  </si>
  <si>
    <t>Supply chain coordination</t>
  </si>
  <si>
    <t>Coordination</t>
  </si>
  <si>
    <t>Coordination across actors (fishers, processors, freight, wholesalers)</t>
  </si>
  <si>
    <t>SUP06</t>
  </si>
  <si>
    <t>Demand redistribution and rebalancing</t>
  </si>
  <si>
    <t>Market</t>
  </si>
  <si>
    <t>Demand shifts across nodes (foodservice → retail, etc.)</t>
  </si>
  <si>
    <t>SUP07</t>
  </si>
  <si>
    <t>Bottlenecks and disruptions</t>
  </si>
  <si>
    <t>Failures in logistics, freight capacity, and throughput</t>
  </si>
  <si>
    <t>SUP08</t>
  </si>
  <si>
    <t>Regulatory constraints</t>
  </si>
  <si>
    <t>Border rules, permits, compliance issues affecting supply chains</t>
  </si>
  <si>
    <t>SUP09</t>
  </si>
  <si>
    <t>No/minimal supply chain response identified</t>
  </si>
  <si>
    <t>Supply chain not substantively discussed by respondent</t>
  </si>
  <si>
    <t>Discussion of its creation and evolution</t>
  </si>
  <si>
    <t>Liaison role with federal govt on IFAM</t>
  </si>
  <si>
    <t>Sector involvement and coordination - IFAM is a national freight intervention coordinated at Commonwealth/industry interface level (CFA role)</t>
  </si>
  <si>
    <t>Involvement and data coordination</t>
  </si>
  <si>
    <t>Major support for lobster exports</t>
  </si>
  <si>
    <t>Engagement and adaptation to IFAM freight system</t>
  </si>
  <si>
    <t>Mentions PIRSA support, JobKeeper indirectly but not clearly attributed to Commonwealth response</t>
  </si>
  <si>
    <t>Sector accessed support</t>
  </si>
  <si>
    <t>Partial access; exclusion of visa workers noted</t>
  </si>
  <si>
    <t>Useful for fishing trade sector</t>
  </si>
  <si>
    <t>Helpful but difficult to access</t>
  </si>
  <si>
    <t>Mentions JobKeeper (framed as optional/indirect uptake, not central response)</t>
  </si>
  <si>
    <t>CFA/SIA advocacy; instalments reduced</t>
  </si>
  <si>
    <t>Levy relief applies at fishery level; scallop sector also affected</t>
  </si>
  <si>
    <t>Important for tuna sector</t>
  </si>
  <si>
    <t>Policy design, Cabinet process, industry engagement</t>
  </si>
  <si>
    <t>Regular Minister meetings; conduit role</t>
  </si>
  <si>
    <t>Grant used for trade/market initiatives</t>
  </si>
  <si>
    <t>Commonwealth role in shutdown decision (CDP cessation)</t>
  </si>
  <si>
    <t>coordination issues with Commonwealth on essential workers</t>
  </si>
  <si>
    <t>federal controls over Indigenous communities; permits</t>
  </si>
  <si>
    <t>border, visa, labour access constraints</t>
  </si>
  <si>
    <t>stimulus ideas, though more state-led; limited federal role</t>
  </si>
  <si>
    <t>Mentions small business grants (framed as optional/indirect uptake, not central response)</t>
  </si>
  <si>
    <t>brought forward funding, e.g., AFMA digital investment</t>
  </si>
  <si>
    <t>difficulties with federal coordination and travel rules</t>
  </si>
  <si>
    <t>Explicit critique of Commonwealth/state systems</t>
  </si>
  <si>
    <t>Mentions difficulty accessing policy support</t>
  </si>
  <si>
    <t>Strong critique: “government… hadn’t really thought about business impacts”</t>
  </si>
  <si>
    <t>no Commonwealth support programs referenced</t>
  </si>
  <si>
    <t>No federal assistance identified</t>
  </si>
  <si>
    <t>uncertain/minimal support</t>
  </si>
  <si>
    <t>no mention of support</t>
  </si>
  <si>
    <t>No federal intervention referenced</t>
  </si>
  <si>
    <t>IFAM explicitly “not relevant”</t>
  </si>
  <si>
    <t>No federal programs referenced</t>
  </si>
  <si>
    <t>"No" - despite Jobkeeper being accessed by the sector, was not identified by this respondent as federal support</t>
  </si>
  <si>
    <t>No clear federal support identified</t>
  </si>
  <si>
    <t>No explicit Commonwealth response described</t>
  </si>
  <si>
    <t>No specific Commonwealth assistance described</t>
  </si>
  <si>
    <t>research sector not supported</t>
  </si>
  <si>
    <t>No federal support identified</t>
  </si>
  <si>
    <t>States explicitly: not best placed to comment on govt assistance</t>
  </si>
  <si>
    <t>Explicit: no government assistance available (due to ownership structure)</t>
  </si>
  <si>
    <t>sector largely excluded from federal packages apart from JobKeeper</t>
  </si>
  <si>
    <t>Mentions government grant (solar subsidy) - not clearly identified as Commonwealth or state</t>
  </si>
  <si>
    <t>Return of licence fees as targeted support</t>
  </si>
  <si>
    <t>Fee delays and relief requested and implemented</t>
  </si>
  <si>
    <t>NT Govt waived licence fees and reduced levies</t>
  </si>
  <si>
    <t>PIRSA used discretion on compliance and cost pressures</t>
  </si>
  <si>
    <t>Fee relief linked to broader support packages</t>
  </si>
  <si>
    <t>Industry advocacy around fee waivers/delays</t>
  </si>
  <si>
    <t>Fee relief advocacy and engagement with state processes</t>
  </si>
  <si>
    <t>Fee relief experienced at fishery/sector level</t>
  </si>
  <si>
    <t>Flexible arrangements and sector-specific responses</t>
  </si>
  <si>
    <t>Quota carryover and regulatory reform</t>
  </si>
  <si>
    <t>Season extension and management changes</t>
  </si>
  <si>
    <t>Quota carryover across multiple fisheries</t>
  </si>
  <si>
    <t>Flexible fisheries management (e.g. TAC decisions) is fishery-specific</t>
  </si>
  <si>
    <t>Value-adding grants and recovery support programs</t>
  </si>
  <si>
    <t>State stimulus packages (e.g. infrastructure, aquaculture)</t>
  </si>
  <si>
    <t>NT grants encouraging local tourism</t>
  </si>
  <si>
    <t>Access to state support packages</t>
  </si>
  <si>
    <t>Seafood processor grant scheme</t>
  </si>
  <si>
    <t>Seafood Response Coordination Committee and cross-government liaison</t>
  </si>
  <si>
    <t>Daily updates and strong communication with industry</t>
  </si>
  <si>
    <t>Coordination and communication effectiveness</t>
  </si>
  <si>
    <t>Strong engagement and rapid information sharing with NT Govt</t>
  </si>
  <si>
    <t>Coordination/communication aligns with national peak body role</t>
  </si>
  <si>
    <t>Support for direct sales, new protocols (e.g. cooked seafood)</t>
  </si>
  <si>
    <t>Facilitating industry adaptation to markets</t>
  </si>
  <si>
    <t>Marketing campaigns and digital support</t>
  </si>
  <si>
    <t>Industry pivot to domestic markets supported indirectly</t>
  </si>
  <si>
    <t>Coordination with health authorities on essential worker definitions</t>
  </si>
  <si>
    <t>Issues resolving essential worker definitions and permits</t>
  </si>
  <si>
    <t>Recognition of fisheries as essential service</t>
  </si>
  <si>
    <t>Ongoing ambiguity and need to negotiate definitions</t>
  </si>
  <si>
    <t>Major increase in organisational capacity and capability</t>
  </si>
  <si>
    <t>Continued enforcement with no fee waivers</t>
  </si>
  <si>
    <t>Discretion around compliance (e.g. stocking limits)</t>
  </si>
  <si>
    <t>Uneven compliance and enforcement issues</t>
  </si>
  <si>
    <t>Legislative barriers to response flexibility</t>
  </si>
  <si>
    <t>Slow regulatory change processes</t>
  </si>
  <si>
    <t>Localised governance structures instead</t>
  </si>
  <si>
    <t>Focused on industry/federal dynamics</t>
  </si>
  <si>
    <t>No explicit state role noted</t>
  </si>
  <si>
    <t>Limited agency support beyond communication</t>
  </si>
  <si>
    <t>UR 37</t>
  </si>
  <si>
    <t>Bypassing pre-season survey and adapting TAC setting</t>
  </si>
  <si>
    <t>Fee delays and relief implemented via agency processes</t>
  </si>
  <si>
    <t>Licence fee waivers and deferred access fees</t>
  </si>
  <si>
    <t>Fee waivers and levy reductions administered</t>
  </si>
  <si>
    <t>Interface between industry and agencies on levy relief</t>
  </si>
  <si>
    <t>Direct exposure to fee relief at fishery level</t>
  </si>
  <si>
    <t>Conduit between industry, health authorities, and federal government</t>
  </si>
  <si>
    <t>Close engagement with industry and advisory structures</t>
  </si>
  <si>
    <t>Internal working groups and coordination with WAFIC</t>
  </si>
  <si>
    <t>Cross-jurisdiction coordination through AFMF meetings</t>
  </si>
  <si>
    <t>Cross-level coordination aligns with CFA role</t>
  </si>
  <si>
    <t>Daily updates on regulations and support measures</t>
  </si>
  <si>
    <t>Regional staff providing regular contact and support</t>
  </si>
  <si>
    <t>Rapid information sharing with industry</t>
  </si>
  <si>
    <t>Liaison officers coordinating information flows</t>
  </si>
  <si>
    <t>New protocols for direct sales and cooked seafood</t>
  </si>
  <si>
    <t>Rule changes enabling back-of-boat sales</t>
  </si>
  <si>
    <t>Discretion applied to compliance (e.g., stocking limits)</t>
  </si>
  <si>
    <t>Regulatory adaptation (survey substitution etc.) is fishery-specific</t>
  </si>
  <si>
    <t>Supported transition to direct-to-consumer sales</t>
  </si>
  <si>
    <t>Assisted sectors in identifying alternative markets</t>
  </si>
  <si>
    <t>Facilitated alternative sales mechanisms</t>
  </si>
  <si>
    <t>Coordination on essential worker definitions</t>
  </si>
  <si>
    <t>Issues resolving worker classification and permits</t>
  </si>
  <si>
    <t>Increased staffing, systems, and operational capability</t>
  </si>
  <si>
    <t>Legislative constraints limited flexibility</t>
  </si>
  <si>
    <t>Weak coordination and delayed emergency systems</t>
  </si>
  <si>
    <t>Local governance structures more relevant</t>
  </si>
  <si>
    <t>Focus on industry and federal dynamics</t>
  </si>
  <si>
    <t>No explicit agency response described</t>
  </si>
  <si>
    <t>Agency role minimal beyond general context</t>
  </si>
  <si>
    <t>STAG acting as central coordination point for exporters</t>
  </si>
  <si>
    <t>Coordination committees linking industry and government</t>
  </si>
  <si>
    <t>Industry peak facilitating coordination and communication</t>
  </si>
  <si>
    <t>Peak body coordinating member responses and government engagement</t>
  </si>
  <si>
    <t>NT Seafood Council acting as key coordination hub</t>
  </si>
  <si>
    <t>Peak body coordination role described directly</t>
  </si>
  <si>
    <t>STAG sharing intelligence rapidly among exporters</t>
  </si>
  <si>
    <t>Industry organisations provided COVID/WHS guidance</t>
  </si>
  <si>
    <t>Centralised communication and dissemination by peak body</t>
  </si>
  <si>
    <t>Frequent communications to members on rules and changes</t>
  </si>
  <si>
    <t>Representative bodies advising members on navigating responses</t>
  </si>
  <si>
    <t>Industry body providing updates to members</t>
  </si>
  <si>
    <t>Advocated for fee relief and engagement with Minister</t>
  </si>
  <si>
    <t>Advocacy for recognition of recreational fishing as essential</t>
  </si>
  <si>
    <t>Negotiated with government over grant eligibility and support</t>
  </si>
  <si>
    <t>Direct engagement with senior government officials to resolve issues</t>
  </si>
  <si>
    <t>“Eat Seafood” campaign to support domestic demand</t>
  </si>
  <si>
    <t>Marketing campaigns and capacity building for growers</t>
  </si>
  <si>
    <t>Market campaigns promoting local consumption of prawns</t>
  </si>
  <si>
    <t>Industry efforts to reposition products for domestic consumers</t>
  </si>
  <si>
    <t>Discussions of jointly chartering freight flights</t>
  </si>
  <si>
    <t>Coordination of freight bookings across fishers</t>
  </si>
  <si>
    <t>Industry collaboration on logistics and market pathways</t>
  </si>
  <si>
    <t>Industry logistics coordination via peak body interface</t>
  </si>
  <si>
    <t>Collective problem-solving among exporters during crisis</t>
  </si>
  <si>
    <t>High levels of cooperation within sector</t>
  </si>
  <si>
    <t>Increased collaboration and data sharing across industry</t>
  </si>
  <si>
    <t>Coordination between fishers and wholesalers on pricing and storage</t>
  </si>
  <si>
    <t>Reduced R&amp;D demands and shifted to hybrid delivery</t>
  </si>
  <si>
    <t>Waived member fees and relied on reserves</t>
  </si>
  <si>
    <t>Continued operations despite disruption, small and flexible structure</t>
  </si>
  <si>
    <t>Limited resources for representative bodies during crisis</t>
  </si>
  <si>
    <t>Difficulty supporting all members due to capacity limits</t>
  </si>
  <si>
    <t>Fatigue and limited participation across industry</t>
  </si>
  <si>
    <t>Limited expertise initially in advisory support</t>
  </si>
  <si>
    <t>Highly localised operations with minimal sector coordination</t>
  </si>
  <si>
    <t>Firm-level response dominant rather than industry-led</t>
  </si>
  <si>
    <t>Scallop association reports limited industry-level response activity</t>
  </si>
  <si>
    <t>Industry organisations not a major factor for research sector</t>
  </si>
  <si>
    <t>Focus on firm operations rather than industry bodies</t>
  </si>
  <si>
    <t>Limited reliance on industry bodies for response</t>
  </si>
  <si>
    <t>Individual business response dominated</t>
  </si>
  <si>
    <t>Exporters redirected to domestic market after China disruption</t>
  </si>
  <si>
    <t>Growers shifted to direct/online sales</t>
  </si>
  <si>
    <t>Increased domestic retail consumption (frozen prawns)</t>
  </si>
  <si>
    <t>Fishers selling directly (door-to-door, local markets)</t>
  </si>
  <si>
    <t>Increased domestic retail presence of lobster</t>
  </si>
  <si>
    <t>Direct-to-public sales to compensate for export losses</t>
  </si>
  <si>
    <t>Pop-up online shop and direct sales model</t>
  </si>
  <si>
    <t>Retail shop established and direct sales to local consumers</t>
  </si>
  <si>
    <t>Expansion of frozen pre-pack product formats</t>
  </si>
  <si>
    <t>Shift to canned abalone products</t>
  </si>
  <si>
    <t>Increased cooked and frozen lobster products</t>
  </si>
  <si>
    <t>Reduced product variety and simplified inputs</t>
  </si>
  <si>
    <t>Development of new packaging formats (5kg boxes)</t>
  </si>
  <si>
    <t>New product lines (roe, pet food, processed fillets)</t>
  </si>
  <si>
    <t>Shift to longer crew contracts and training local workers</t>
  </si>
  <si>
    <t>Complex international crew logistics and extended deployments</t>
  </si>
  <si>
    <t>Labour shortages across supply chain</t>
  </si>
  <si>
    <t>Labour shortages and visa-related workforce issues</t>
  </si>
  <si>
    <t>Adjusted staffing and social distancing in facilities</t>
  </si>
  <si>
    <t>Workforce restructuring and WFH transitions</t>
  </si>
  <si>
    <t>Retained staff despite downturn to maintain capability</t>
  </si>
  <si>
    <t>Firms explored private freight solutions</t>
  </si>
  <si>
    <t>Adjusted global logistics and shipping routes</t>
  </si>
  <si>
    <t>Adapted sourcing and logistics strategies</t>
  </si>
  <si>
    <t>Managed packaging shortages and supply chain disruptions</t>
  </si>
  <si>
    <t>Managed import/export logistics and container delays</t>
  </si>
  <si>
    <t>Shift to remote work and operational adjustments</t>
  </si>
  <si>
    <t>Rapid expansion of online auction system</t>
  </si>
  <si>
    <t>Centralised internal response teams and planning</t>
  </si>
  <si>
    <t>Rapid transition to remote work and operational continuity planning</t>
  </si>
  <si>
    <t>Scenario modelling and internal adjustments</t>
  </si>
  <si>
    <t>Increased costs absorbed, restructuring expenditure</t>
  </si>
  <si>
    <t>Delayed sales and shared cold storage risks</t>
  </si>
  <si>
    <t>Absorbed losses and rebalanced revenue streams</t>
  </si>
  <si>
    <t>Investment decisions to restructure business model</t>
  </si>
  <si>
    <t>Firms sharing ideas and coordinating responses</t>
  </si>
  <si>
    <t>Coordination across supply chain actors</t>
  </si>
  <si>
    <t>Cooperation between fishers and wholesalers</t>
  </si>
  <si>
    <t>Collective freight decision-making and coordination</t>
  </si>
  <si>
    <t>Exploration of alternative markets</t>
  </si>
  <si>
    <t>Diversification of marketing channels</t>
  </si>
  <si>
    <t>Long-term diversification thinking across sector</t>
  </si>
  <si>
    <t>Diversified multi-business structure as resilience strategy</t>
  </si>
  <si>
    <t>Some sectors unable to pivot to domestic markets</t>
  </si>
  <si>
    <t>Barriers to adapting supply chains and business models</t>
  </si>
  <si>
    <t>Some sectors failed to successfully pivot</t>
  </si>
  <si>
    <t>Market uncertainty limited effective response</t>
  </si>
  <si>
    <t>Small-scale operations largely unchanged</t>
  </si>
  <si>
    <t>Research-focused organisation with limited operational adaptation</t>
  </si>
  <si>
    <t>Alternative freight pathways and private freight exploration</t>
  </si>
  <si>
    <t>International crew logistics reshaped transport flows</t>
  </si>
  <si>
    <t>Re-routing international logistics and shipping</t>
  </si>
  <si>
    <t>Air freight and trucking coordination challenges</t>
  </si>
  <si>
    <t>Use of IFAM-supported freight arrangements</t>
  </si>
  <si>
    <t>Coordinated freight bookings across producers</t>
  </si>
  <si>
    <t>Adjusted logistics and transport arrangements</t>
  </si>
  <si>
    <t>Container shortages and port delays managed</t>
  </si>
  <si>
    <t>Export supply redirected into domestic channels</t>
  </si>
  <si>
    <t>Exporters pivoted to domestic markets</t>
  </si>
  <si>
    <t>Seasonal/product redirection into domestic markets</t>
  </si>
  <si>
    <t>Direct-to-consumer sales shortened supply chains</t>
  </si>
  <si>
    <t>Shift from hospitality to direct market channels</t>
  </si>
  <si>
    <t>Alternative market pathways and delayed sales</t>
  </si>
  <si>
    <t>Direct sales replacing traditional supply chains</t>
  </si>
  <si>
    <t>Weak/indirect evidence of market pathway adjustment — include only if you want full coverage</t>
  </si>
  <si>
    <t>Increased domestic retail distribution</t>
  </si>
  <si>
    <t>Foodservice → retail redistribution</t>
  </si>
  <si>
    <t>Online direct-to-consumer channel emergence</t>
  </si>
  <si>
    <t>Localised retail and wholesale supply networks</t>
  </si>
  <si>
    <t>Increased frozen product output</t>
  </si>
  <si>
    <t>Expanded processing (freezing/cooking capacity)</t>
  </si>
  <si>
    <t>Adjusted processing operations and throughput</t>
  </si>
  <si>
    <t>Increased storage and processing flexibility</t>
  </si>
  <si>
    <t>Cold storage used to delay sale timing</t>
  </si>
  <si>
    <t>Investment in freezing/storage infrastructure</t>
  </si>
  <si>
    <t>Adjusted sourcing and reduced input variety</t>
  </si>
  <si>
    <t>Alternative packaging suppliers used</t>
  </si>
  <si>
    <t>Switching international suppliers due to shortages</t>
  </si>
  <si>
    <t>Coordination across exporters on freight decisions</t>
  </si>
  <si>
    <t>High-level coordination across industry and agencies</t>
  </si>
  <si>
    <t>Coordination across jurisdictions and logistics systems</t>
  </si>
  <si>
    <t>Coordination across processors, retailers, and producers</t>
  </si>
  <si>
    <t>Coordinated supply chain adjustment across sector</t>
  </si>
  <si>
    <t>Industry-wide coordination of market/logistics response</t>
  </si>
  <si>
    <t>Sector-level coordination affecting logistics outcomes</t>
  </si>
  <si>
    <t>Coordinated governance responses affecting supply flow and TAC-linked timing</t>
  </si>
  <si>
    <t>Collective logistics coordination across firms</t>
  </si>
  <si>
    <t>Coordination between fishers and wholesalers</t>
  </si>
  <si>
    <t>Coordination between retailers and supply chain actors</t>
  </si>
  <si>
    <t>Supermarket demand surged, shifting supply allocation</t>
  </si>
  <si>
    <t>Increased retail and frozen demand</t>
  </si>
  <si>
    <t>Demand variability across sectors required rebalancing</t>
  </si>
  <si>
    <t>Increased demand for shelf-stable and frozen goods</t>
  </si>
  <si>
    <t>Demand shift from hospitality to retail</t>
  </si>
  <si>
    <t>Collapse of export logistics initially</t>
  </si>
  <si>
    <t>Severe freight capacity constraints</t>
  </si>
  <si>
    <t>Labour and input bottlenecks</t>
  </si>
  <si>
    <t>Transport disruptions across borders</t>
  </si>
  <si>
    <t>Import and logistics disruptions</t>
  </si>
  <si>
    <t>Port delays, inspections, demurrage</t>
  </si>
  <si>
    <t>Border controls affecting crew logistics</t>
  </si>
  <si>
    <t>Regulatory interaction affecting supply chains</t>
  </si>
  <si>
    <t>Border restrictions affecting transport</t>
  </si>
  <si>
    <t>Confusion over rules affecting logistics</t>
  </si>
  <si>
    <t>Regulatory limits affecting transport/distribution</t>
  </si>
  <si>
    <t>Highly localised system with minimal supply chain complexity</t>
  </si>
  <si>
    <t>Focus on internal market mechanisms, not broader logistics</t>
  </si>
  <si>
    <t>Research organisation with indirect supply chain role</t>
  </si>
  <si>
    <t>Broad theme type</t>
  </si>
  <si>
    <t>Detail</t>
  </si>
  <si>
    <t>System level</t>
  </si>
  <si>
    <t>Actors</t>
  </si>
  <si>
    <t>Mechanism / Driver</t>
  </si>
  <si>
    <t>Temporal / Adaptation</t>
  </si>
  <si>
    <t>BAC01</t>
  </si>
  <si>
    <t>Barriers to adaptive capacity</t>
  </si>
  <si>
    <t>Market dependency and concentration</t>
  </si>
  <si>
    <t>Heavy reliance on single export markets (e.g. China) limited flexibility and increased exposure to shocks</t>
  </si>
  <si>
    <t>Industry</t>
  </si>
  <si>
    <t>Export-oriented actors</t>
  </si>
  <si>
    <t>Market concentration</t>
  </si>
  <si>
    <t>Long-term; Structural; Low</t>
  </si>
  <si>
    <t>Long-term</t>
  </si>
  <si>
    <t>Low</t>
  </si>
  <si>
    <t>BAC02</t>
  </si>
  <si>
    <t>Regulatory rigidity and slow adaptation</t>
  </si>
  <si>
    <t>Prescriptive legislation, slow regulatory processes, and unclear rules reduced response flexibility</t>
  </si>
  <si>
    <t>Government + Industry</t>
  </si>
  <si>
    <t>Government, firms</t>
  </si>
  <si>
    <t>Regulatory rigidity</t>
  </si>
  <si>
    <t>Immediate–Short; Institutional; Medium</t>
  </si>
  <si>
    <t>Medium</t>
  </si>
  <si>
    <t>BAC03</t>
  </si>
  <si>
    <t>Information and uncertainty</t>
  </si>
  <si>
    <t>Lack of timely, reliable market and policy information constrained decision-making</t>
  </si>
  <si>
    <t>System-wide</t>
  </si>
  <si>
    <t>All actors</t>
  </si>
  <si>
    <t>Information uncertainty</t>
  </si>
  <si>
    <t>Immediate; Cognitive; Medium</t>
  </si>
  <si>
    <t>Immediate</t>
  </si>
  <si>
    <t>BAC04</t>
  </si>
  <si>
    <t>Labour constraints</t>
  </si>
  <si>
    <t>Workforce shortages, visa restrictions, and mobility limits constrained operations</t>
  </si>
  <si>
    <t>Firms</t>
  </si>
  <si>
    <t>Labour shortage</t>
  </si>
  <si>
    <t>Immediate–Short; Operational; Medium</t>
  </si>
  <si>
    <t>BAC05</t>
  </si>
  <si>
    <t>Supply chain and logistics fragility</t>
  </si>
  <si>
    <t>Freight disruption, border controls, and logistics failures limited market access</t>
  </si>
  <si>
    <t>Supply chain actors</t>
  </si>
  <si>
    <t>Logistics fragility</t>
  </si>
  <si>
    <t>Immediate–Short; Structural; Low</t>
  </si>
  <si>
    <t>BAC06</t>
  </si>
  <si>
    <t>Financial and capital constraints</t>
  </si>
  <si>
    <t>Cash flow stress, low margins, and limited reserves reduced ability to adapt</t>
  </si>
  <si>
    <t>Small firms</t>
  </si>
  <si>
    <t>Financial constraint</t>
  </si>
  <si>
    <t>Immediate; Operational; Medium</t>
  </si>
  <si>
    <t>BAC07</t>
  </si>
  <si>
    <t>Institutional and coordination limitations</t>
  </si>
  <si>
    <t>Weak cross-jurisdiction coordination and inconsistent responses created friction</t>
  </si>
  <si>
    <t>Government + industry</t>
  </si>
  <si>
    <t>Coordination failure</t>
  </si>
  <si>
    <t>Immediate; Institutional; Medium</t>
  </si>
  <si>
    <t>BAC08</t>
  </si>
  <si>
    <t>Structural inequality and scale issues</t>
  </si>
  <si>
    <t>Smaller and less integrated operators faced greater constraints than larger firms</t>
  </si>
  <si>
    <t>Small-scale operators</t>
  </si>
  <si>
    <t>Scale inequality</t>
  </si>
  <si>
    <t>BAC09</t>
  </si>
  <si>
    <t>Capability and preparedness gaps</t>
  </si>
  <si>
    <t>Lack of contingency planning, adaptive capability, and crisis preparedness</t>
  </si>
  <si>
    <t>Preparedness gap</t>
  </si>
  <si>
    <t>Pre → Short; Cognitive; High</t>
  </si>
  <si>
    <t>High</t>
  </si>
  <si>
    <t>BAC10</t>
  </si>
  <si>
    <t>Physical and operational constraints</t>
  </si>
  <si>
    <t>Infrastructure, processing, storage, and production system limitations constrained adaptation</t>
  </si>
  <si>
    <t>Producers</t>
  </si>
  <si>
    <t>Infrastructure constraint</t>
  </si>
  <si>
    <t>BAC11</t>
  </si>
  <si>
    <t>Psychological, fatigue, and wellbeing impacts</t>
  </si>
  <si>
    <t>Stress, burnout, and mental health pressures reduced adaptive capacity</t>
  </si>
  <si>
    <t>Individuals</t>
  </si>
  <si>
    <t>Psychological constraint</t>
  </si>
  <si>
    <t>Medium-term; Social; Medium</t>
  </si>
  <si>
    <t>Medium-term</t>
  </si>
  <si>
    <t>BAC12</t>
  </si>
  <si>
    <t>No/minimal barrier identified</t>
  </si>
  <si>
    <t>Some respondents did not articulate significant barriers, either due to localised resilience or limited reflection on constraints</t>
  </si>
  <si>
    <t>RRV01</t>
  </si>
  <si>
    <t>Responses reducing vulnerability</t>
  </si>
  <si>
    <t>Market diversification</t>
  </si>
  <si>
    <t>Expanding domestic and alternative export markets reduced reliance on single markets</t>
  </si>
  <si>
    <t>Exporters, fishers</t>
  </si>
  <si>
    <t>Medium–Long</t>
  </si>
  <si>
    <t>Medium–Long term</t>
  </si>
  <si>
    <t>RRV02</t>
  </si>
  <si>
    <t>Supply chain flexibility and adaptation</t>
  </si>
  <si>
    <t>Adjustments in logistics, distribution, and supply chain configuration improved resilience</t>
  </si>
  <si>
    <t>Logistics adaptation</t>
  </si>
  <si>
    <t>Immediate–Short</t>
  </si>
  <si>
    <t>RRV03</t>
  </si>
  <si>
    <t>Product and processing adaptation</t>
  </si>
  <si>
    <t>Shifting product forms (e.g. frozen, cooked) improved market access and storage flexibility</t>
  </si>
  <si>
    <t>Processors</t>
  </si>
  <si>
    <t>Processing flexibility</t>
  </si>
  <si>
    <t>Short–Medium</t>
  </si>
  <si>
    <t>RRV04</t>
  </si>
  <si>
    <t>Direct-to-consumer and local market channels</t>
  </si>
  <si>
    <t>Shortening supply chains and engaging consumers directly improved resilience</t>
  </si>
  <si>
    <t>Market channels</t>
  </si>
  <si>
    <t>Immediate–Medium</t>
  </si>
  <si>
    <t>RRV05</t>
  </si>
  <si>
    <t>Coordination and information sharing</t>
  </si>
  <si>
    <t>Strong coordination between industry and government enabled faster and more effective responses</t>
  </si>
  <si>
    <t>RRV06</t>
  </si>
  <si>
    <t>Government support measures</t>
  </si>
  <si>
    <t>Financial support, regulatory flexibility, and freight support reduced vulnerability</t>
  </si>
  <si>
    <t>Policy support</t>
  </si>
  <si>
    <t>Government</t>
  </si>
  <si>
    <t>RRV07</t>
  </si>
  <si>
    <t>Business model flexibility and diversification</t>
  </si>
  <si>
    <t>Diversified business structures improved ability to absorb shocks</t>
  </si>
  <si>
    <t>Business diversification</t>
  </si>
  <si>
    <t>RRV08</t>
  </si>
  <si>
    <t>Pre-existing capacity and resilience</t>
  </si>
  <si>
    <t>Existing capabilities, relationships, and experience improved response effectiveness</t>
  </si>
  <si>
    <t>Pre-existing capacity</t>
  </si>
  <si>
    <t>Pre-existing</t>
  </si>
  <si>
    <t>RRV09</t>
  </si>
  <si>
    <t>Rapid adaptation and innovation</t>
  </si>
  <si>
    <t>Ability to act quickly and experiment enabled effective responses under uncertainty</t>
  </si>
  <si>
    <t>Behavioural adaptation</t>
  </si>
  <si>
    <t>RRV10</t>
  </si>
  <si>
    <t>Workforce and operational continuity strategies</t>
  </si>
  <si>
    <t>Maintaining workforce and operational continuity supported ongoing production</t>
  </si>
  <si>
    <t>Operational continuity</t>
  </si>
  <si>
    <t>RRV11</t>
  </si>
  <si>
    <t>No/minimal response perceived to reduce vulnerability</t>
  </si>
  <si>
    <t>Some respondents did not identify clear responses that reduced vulnerability</t>
  </si>
  <si>
    <t>RIV01</t>
  </si>
  <si>
    <t>Responses increasing vulnerability</t>
  </si>
  <si>
    <t>Reinforcement of market concentration</t>
  </si>
  <si>
    <t>Continued or reverted reliance on single export markets increased vulnerability to future shocks</t>
  </si>
  <si>
    <t>Export actors</t>
  </si>
  <si>
    <t>RIV02</t>
  </si>
  <si>
    <t>Delayed or slow response action</t>
  </si>
  <si>
    <t>Failure to act quickly or decisively reduced ability to adapt early</t>
  </si>
  <si>
    <t>Decision delay</t>
  </si>
  <si>
    <t>RIV03</t>
  </si>
  <si>
    <t>Uncoordinated or fragmented responses</t>
  </si>
  <si>
    <t>Lack of alignment between actors reduced effectiveness of responses</t>
  </si>
  <si>
    <t>RIV04</t>
  </si>
  <si>
    <t>Over-reliance on government support</t>
  </si>
  <si>
    <t>Dependence on government responses reduced incentives for self-driven adaptation</t>
  </si>
  <si>
    <t>Dependency</t>
  </si>
  <si>
    <t>RIV05</t>
  </si>
  <si>
    <t>Poorly targeted or designed policy responses</t>
  </si>
  <si>
    <t>Generic or misaligned support measures excluded some actors or created inefficiencies</t>
  </si>
  <si>
    <t>Policy failure</t>
  </si>
  <si>
    <t>RIV06</t>
  </si>
  <si>
    <t>Regulatory overreach or rigid controls</t>
  </si>
  <si>
    <t>Excessive or unclear regulations constrained operational flexibility</t>
  </si>
  <si>
    <t>Regulatory restriction</t>
  </si>
  <si>
    <t>RIV07</t>
  </si>
  <si>
    <t>Supply chain decisions that reduced flexibility</t>
  </si>
  <si>
    <t>Decisions that locked in rigid supply pathways reduced resilience</t>
  </si>
  <si>
    <t>Exporters</t>
  </si>
  <si>
    <t>Operational rigidity</t>
  </si>
  <si>
    <t>RIV08</t>
  </si>
  <si>
    <t>Business decisions increasing exposure to risk</t>
  </si>
  <si>
    <t>Strategic choices (e.g. holding out for markets) increased vulnerability</t>
  </si>
  <si>
    <t>Risk-taking</t>
  </si>
  <si>
    <t>RIV09</t>
  </si>
  <si>
    <t>Ineffective communication and information flow</t>
  </si>
  <si>
    <t>Poor or inconsistent communication reduced response quality</t>
  </si>
  <si>
    <t>Information failure</t>
  </si>
  <si>
    <t>RIV10</t>
  </si>
  <si>
    <t>Short-term coping at expense of long-term resilience</t>
  </si>
  <si>
    <t>Responses prioritising short-term survival reduced longer-term adaptive capacity</t>
  </si>
  <si>
    <t>Short-termism</t>
  </si>
  <si>
    <t>RIV11</t>
  </si>
  <si>
    <t>No/minimal maladaptive response identified</t>
  </si>
  <si>
    <t>Some respondents did not identify responses that increased vulnerability</t>
  </si>
  <si>
    <t>DG01</t>
  </si>
  <si>
    <t>Data gaps</t>
  </si>
  <si>
    <t>Real-time market and price information</t>
  </si>
  <si>
    <t>Lack of timely market data (prices, demand, closures) constrained decision-making</t>
  </si>
  <si>
    <t>Government, industry</t>
  </si>
  <si>
    <t>Market data gap</t>
  </si>
  <si>
    <t>DG02</t>
  </si>
  <si>
    <t>Supply chain and logistics visibility</t>
  </si>
  <si>
    <t>Limited visibility of freight, transport, and supply chain conditions reduced responsiveness</t>
  </si>
  <si>
    <t>Logistics visibility</t>
  </si>
  <si>
    <t>DG03</t>
  </si>
  <si>
    <t>Economic impact and business conditions data</t>
  </si>
  <si>
    <t>Lack of data on firm-level financial stress and economic impacts limited targeting of support</t>
  </si>
  <si>
    <t>Economic data gap</t>
  </si>
  <si>
    <t>DG04</t>
  </si>
  <si>
    <t>Demand and consumption patterns</t>
  </si>
  <si>
    <t>Insufficient understanding of changing consumption behaviour and demand shifts</t>
  </si>
  <si>
    <t>Demand data gap</t>
  </si>
  <si>
    <t>DG05</t>
  </si>
  <si>
    <t>Labour availability and workforce data</t>
  </si>
  <si>
    <t>Limited information on workforce availability and constraints affected planning</t>
  </si>
  <si>
    <t>Labour data gap</t>
  </si>
  <si>
    <t>DG06</t>
  </si>
  <si>
    <t>Production and activity levels</t>
  </si>
  <si>
    <t>Lack of visibility over fishing activity, production levels, and effort across sectors</t>
  </si>
  <si>
    <t>Production data gap</t>
  </si>
  <si>
    <t>DG07</t>
  </si>
  <si>
    <t>Scenario and forward-looking modelling data</t>
  </si>
  <si>
    <t>Limited ability to model future scenarios and system responses constrained preparedness</t>
  </si>
  <si>
    <t>Scenario modelling</t>
  </si>
  <si>
    <t>Pre → Short</t>
  </si>
  <si>
    <t>DG08</t>
  </si>
  <si>
    <t>Integrated cross-sector/system-level data</t>
  </si>
  <si>
    <t>Lack of integrated data across sectors (health, logistics, economy) limited systemic understanding</t>
  </si>
  <si>
    <t>Data fragmentation</t>
  </si>
  <si>
    <t>DG09</t>
  </si>
  <si>
    <t>Crisis and response data accessibility and usability</t>
  </si>
  <si>
    <t>Data existed but was not sufficiently accessible, timely, or interpretable for decision-making</t>
  </si>
  <si>
    <t>Data usability</t>
  </si>
  <si>
    <t>DG10</t>
  </si>
  <si>
    <t>No/minimal data gap identified</t>
  </si>
  <si>
    <t>Some respondents reported data was sufficient for their needs</t>
  </si>
  <si>
    <t>DSG01</t>
  </si>
  <si>
    <t>Decision-support gaps</t>
  </si>
  <si>
    <t>Lack of real-time decision tools and dashboards</t>
  </si>
  <si>
    <t>Absence of integrated, real-time tools limited situational awareness and rapid decision-making</t>
  </si>
  <si>
    <t>Firms + Industry + Government</t>
  </si>
  <si>
    <t>Real-time data tools and integration</t>
  </si>
  <si>
    <t>DSG02</t>
  </si>
  <si>
    <t>Limited scenario planning and modelling capability</t>
  </si>
  <si>
    <t>Lack of forward-looking modelling constrained preparedness and response planning</t>
  </si>
  <si>
    <t>Firms + Government</t>
  </si>
  <si>
    <t>Scenario capability</t>
  </si>
  <si>
    <t>DSG03</t>
  </si>
  <si>
    <t>Weak economic and market analysis capability</t>
  </si>
  <si>
    <t>Limited ability to interpret market signals and economic impacts reduced response effectiveness</t>
  </si>
  <si>
    <t>Economic analysis</t>
  </si>
  <si>
    <t>DSG04</t>
  </si>
  <si>
    <t>Lack of coordination and decision forums</t>
  </si>
  <si>
    <t>Absence or slow formation of coordinated decision-making structures reduced response speed</t>
  </si>
  <si>
    <t>Governance capability</t>
  </si>
  <si>
    <t>DSG05</t>
  </si>
  <si>
    <t>Poor translation of information into decisions</t>
  </si>
  <si>
    <t>Information existed but was not consistently translated into clear, actionable decisions</t>
  </si>
  <si>
    <t>Industry + Firms</t>
  </si>
  <si>
    <t>Knowledge translation</t>
  </si>
  <si>
    <t>DSG06</t>
  </si>
  <si>
    <t>Limited business planning and continuity capability</t>
  </si>
  <si>
    <t>Lack of business continuity planning reduced preparedness and resilience</t>
  </si>
  <si>
    <t>Planning capability</t>
  </si>
  <si>
    <t>DSG07</t>
  </si>
  <si>
    <t>Limited adaptive governance flexibility</t>
  </si>
  <si>
    <t>Governance systems lacked mechanisms for rapid adaptive decision-making</t>
  </si>
  <si>
    <t>Adaptive governance</t>
  </si>
  <si>
    <t>DSG08</t>
  </si>
  <si>
    <t>Capability gaps in small-scale and less-resourced actors</t>
  </si>
  <si>
    <t>Smaller firms and organisations lacked capacity to engage with complex decisions and systems</t>
  </si>
  <si>
    <t>Small firms + rep orgs</t>
  </si>
  <si>
    <t>Resourcing gap</t>
  </si>
  <si>
    <t>DSG09</t>
  </si>
  <si>
    <t>Over-reliance on informal or ad hoc decision-making</t>
  </si>
  <si>
    <t>Heavy reliance on informal processes reduced consistency and strategic outcomes</t>
  </si>
  <si>
    <t>Ad hoc decision systems</t>
  </si>
  <si>
    <t>DSG10</t>
  </si>
  <si>
    <t>No/minimal decision-support gap identified</t>
  </si>
  <si>
    <t>Some respondents did not identify major decision-support limitations</t>
  </si>
  <si>
    <t>LFS01</t>
  </si>
  <si>
    <t>Lessons for future shocks</t>
  </si>
  <si>
    <t>Importance of market diversification</t>
  </si>
  <si>
    <t>Reducing reliance on single export markets is critical for resilience</t>
  </si>
  <si>
    <t>Diversification</t>
  </si>
  <si>
    <t>LFS02</t>
  </si>
  <si>
    <t>Value of supply chain flexibility</t>
  </si>
  <si>
    <t>Flexible, diversified, and adaptive supply chains improve resilience</t>
  </si>
  <si>
    <t>Flexibility</t>
  </si>
  <si>
    <t>Short–Long term</t>
  </si>
  <si>
    <t>LFS03</t>
  </si>
  <si>
    <t>Need for rapid and adaptive decision-making</t>
  </si>
  <si>
    <t>Acting quickly under uncertainty is more effective than delayed ‘perfect’ decisions</t>
  </si>
  <si>
    <t>Industry + Government</t>
  </si>
  <si>
    <t>Speed of response</t>
  </si>
  <si>
    <t>LFS04</t>
  </si>
  <si>
    <t>Importance of coordination and relationships</t>
  </si>
  <si>
    <t>Strong pre-existing relationships and coordination mechanisms enable effective responses</t>
  </si>
  <si>
    <t>Immediate–Long term</t>
  </si>
  <si>
    <t>LFS05</t>
  </si>
  <si>
    <t>Need for improved data and decision-support systems</t>
  </si>
  <si>
    <t>Better real-time data and decision tools are critical for effective responses</t>
  </si>
  <si>
    <t>Decision systems</t>
  </si>
  <si>
    <t>LFS06</t>
  </si>
  <si>
    <t>Implement contingency planning and disaster-preparedness</t>
  </si>
  <si>
    <t>Scenario planning, contingency planning, and preparedness systems are essential</t>
  </si>
  <si>
    <t>Preparedness</t>
  </si>
  <si>
    <t>LFS07</t>
  </si>
  <si>
    <t>Importance of flexibility in governance and regulation</t>
  </si>
  <si>
    <t>Flexible, adaptive regulatory systems improve response capacity</t>
  </si>
  <si>
    <t>Governance flexibility</t>
  </si>
  <si>
    <t>LFS08</t>
  </si>
  <si>
    <t>Role of diversification at firm and sector level</t>
  </si>
  <si>
    <t>Diversified business models and operations improve resilience</t>
  </si>
  <si>
    <t>Firms + Industry</t>
  </si>
  <si>
    <t>LFS09</t>
  </si>
  <si>
    <t>Importance of supporting small-scale and vulnerable actors</t>
  </si>
  <si>
    <t>Tailored support needed for smaller and less-resourced actors</t>
  </si>
  <si>
    <t>Small actors</t>
  </si>
  <si>
    <t>Equity support</t>
  </si>
  <si>
    <t>LFS10</t>
  </si>
  <si>
    <t>Need to strengthen workforce resilience</t>
  </si>
  <si>
    <t>Labour systems need to be more flexible, stable, and resilient</t>
  </si>
  <si>
    <t>Workforce systems</t>
  </si>
  <si>
    <t>LFS11</t>
  </si>
  <si>
    <t>Psychological resilience and wellbeing matter</t>
  </si>
  <si>
    <t>Mental health, fatigue, and human factors affect adaptive capacity</t>
  </si>
  <si>
    <t>Wellbeing</t>
  </si>
  <si>
    <t>LFS12</t>
  </si>
  <si>
    <t>Value of learning and system adaptability</t>
  </si>
  <si>
    <t>Systems can learn and adapt, but only if lessons are retained and institutionalised</t>
  </si>
  <si>
    <t>Learning and adaptation</t>
  </si>
  <si>
    <t>LFS13</t>
  </si>
  <si>
    <t>No/minimal lesson identified</t>
  </si>
  <si>
    <t>Some respondents did not articulate clear forward-looking lessons</t>
  </si>
  <si>
    <t>DAC01</t>
  </si>
  <si>
    <t>Distribution of adaptive capacity</t>
  </si>
  <si>
    <t>Large, diversified and vertically integrated firms</t>
  </si>
  <si>
    <t>Firms with scale and integration had greater flexibility and resilience</t>
  </si>
  <si>
    <t>Large firms</t>
  </si>
  <si>
    <t>Scale and vertical integration</t>
  </si>
  <si>
    <t>DAC02</t>
  </si>
  <si>
    <t>Small-scale and less-resourced operators</t>
  </si>
  <si>
    <t>Smaller operators had fewer buffers and more constraints</t>
  </si>
  <si>
    <t>Resource constraints</t>
  </si>
  <si>
    <t>DAC03</t>
  </si>
  <si>
    <t>Export-oriented vs domestic-oriented actors</t>
  </si>
  <si>
    <t>Domestic-focused actors were more resilient than export-dependent ones</t>
  </si>
  <si>
    <t>Export vs domestic actors</t>
  </si>
  <si>
    <t>Market exposure</t>
  </si>
  <si>
    <t>Variable</t>
  </si>
  <si>
    <t>DAC04</t>
  </si>
  <si>
    <t>Vertically integrated vs fragmented supply chains</t>
  </si>
  <si>
    <t>Control over supply chain increased adaptive capacity</t>
  </si>
  <si>
    <t>Integrated vs fragmented</t>
  </si>
  <si>
    <t>Supply control</t>
  </si>
  <si>
    <t>DAC05</t>
  </si>
  <si>
    <t>Strong vs weak industry organisation and coordination</t>
  </si>
  <si>
    <t>Cohesive sectors with strong peak bodies performed better</t>
  </si>
  <si>
    <t>Sectors</t>
  </si>
  <si>
    <t>Coordination capital</t>
  </si>
  <si>
    <t>DAC06</t>
  </si>
  <si>
    <t>Government vs industry adaptive roles</t>
  </si>
  <si>
    <t>Government capacity varied; industry often had to self-adapt</t>
  </si>
  <si>
    <t>Government vs industry</t>
  </si>
  <si>
    <t>DAC07</t>
  </si>
  <si>
    <t>Firms with pre-existing experience and capacity</t>
  </si>
  <si>
    <t>Prior experience with shocks increased resilience</t>
  </si>
  <si>
    <t>Experienced actors</t>
  </si>
  <si>
    <t>Learning</t>
  </si>
  <si>
    <t>DAC08</t>
  </si>
  <si>
    <t>Labour-reliant vs labour-independent systems</t>
  </si>
  <si>
    <t>Labour-intensive systems were more vulnerable</t>
  </si>
  <si>
    <t>Labour-dependent actors</t>
  </si>
  <si>
    <t>Labour dependency</t>
  </si>
  <si>
    <t>DAC09</t>
  </si>
  <si>
    <t>Remote and Indigenous enterprises</t>
  </si>
  <si>
    <t>Remote systems had unique resilience but structural constraints</t>
  </si>
  <si>
    <t>Remote actors</t>
  </si>
  <si>
    <t>Remoteness</t>
  </si>
  <si>
    <t>DAC10</t>
  </si>
  <si>
    <t>Firms able to innovate and adapt quickly</t>
  </si>
  <si>
    <t>Firms that were agile and entrepreneurial adapted better</t>
  </si>
  <si>
    <t>Agile firms</t>
  </si>
  <si>
    <t>Innovation</t>
  </si>
  <si>
    <t>DAC11</t>
  </si>
  <si>
    <t>No clear differential identified</t>
  </si>
  <si>
    <t>Some respondents did not highlight clear differences in adaptive capacity</t>
  </si>
  <si>
    <t>Over-reliance on export markets (China exposure)</t>
  </si>
  <si>
    <t>WRL reliance on single Chinese market identified as core vulnerability</t>
  </si>
  <si>
    <t>Export-only sectors struggled most</t>
  </si>
  <si>
    <t>Export dependency (China) created major fragility</t>
  </si>
  <si>
    <t>Highly exposed export-oriented product lines</t>
  </si>
  <si>
    <t>Lack of emergency provisions in legislation</t>
  </si>
  <si>
    <t>Stronger access rights reduced flexibility</t>
  </si>
  <si>
    <t>Prescriptive legislation constrained response</t>
  </si>
  <si>
    <t>Regulatory inflexibility around labour mobility</t>
  </si>
  <si>
    <t>Lack of clarity around essential services definitions</t>
  </si>
  <si>
    <t>Severe early information gaps about crisis scale</t>
  </si>
  <si>
    <t>Limited information sharing from suppliers</t>
  </si>
  <si>
    <t>Lack of real-time economic and market data</t>
  </si>
  <si>
    <t>Lack of integrated policy/data perspective early</t>
  </si>
  <si>
    <t>Gaps in understanding demand changes</t>
  </si>
  <si>
    <t>Limited clarity around system conditions and uncertainty during shock</t>
  </si>
  <si>
    <t>Widespread uncertainty about impacts and outcomes</t>
  </si>
  <si>
    <t>Global crew logistics breakdown</t>
  </si>
  <si>
    <t>Labour mobility issues and visa constraints</t>
  </si>
  <si>
    <t>Loss of backpacker workforce</t>
  </si>
  <si>
    <t>Persistent workforce shortages</t>
  </si>
  <si>
    <t>Severe labour shortages across sector</t>
  </si>
  <si>
    <t>Border controls restricted labour access</t>
  </si>
  <si>
    <t>Supply chain risks hard to overcome</t>
  </si>
  <si>
    <t>Freight system collapse and uncertainty</t>
  </si>
  <si>
    <t>Complex and fragile export supply chains exposed</t>
  </si>
  <si>
    <t>Logistics (trucks, borders) highly disrupted</t>
  </si>
  <si>
    <t>Inspection delays and logistics failures costly</t>
  </si>
  <si>
    <t>Border transport delays disrupted distribution</t>
  </si>
  <si>
    <t>Low revenue base and high cost structures</t>
  </si>
  <si>
    <t>Limited internal capacity/resources</t>
  </si>
  <si>
    <t>Severe cash flow constraints</t>
  </si>
  <si>
    <t>Financial losses and cost pressures</t>
  </si>
  <si>
    <t>Price collapse and revenue uncertainty</t>
  </si>
  <si>
    <t>Lack of alignment across jurisdictions</t>
  </si>
  <si>
    <t>Lack of coordinated government response early</t>
  </si>
  <si>
    <t>Weak coordination between gov and industry</t>
  </si>
  <si>
    <t>Internal govt communication breakdowns</t>
  </si>
  <si>
    <t>Implicit reliance on system processes without clear coordination mechanisms</t>
  </si>
  <si>
    <t>Poor consultation and engagement</t>
  </si>
  <si>
    <t>Indigenous enterprises structurally different from commercial</t>
  </si>
  <si>
    <t>Differences across business sizes and integration</t>
  </si>
  <si>
    <t>Smaller operators less able to access support</t>
  </si>
  <si>
    <t>Diversified firms more resilient than “single-product” firms</t>
  </si>
  <si>
    <t>Slow response despite early signals</t>
  </si>
  <si>
    <t>Lack of formal emergency preparedness systems</t>
  </si>
  <si>
    <t>Lack of business continuity planning</t>
  </si>
  <si>
    <t>Low engagement in preparedness programs</t>
  </si>
  <si>
    <t>No prior experience with disruption scenarios</t>
  </si>
  <si>
    <t>Infrastructure limitations in remote communities</t>
  </si>
  <si>
    <t>Storage and production system limitations</t>
  </si>
  <si>
    <t>Lack of processing/freezing infrastructure</t>
  </si>
  <si>
    <t>Input and production system constraints</t>
  </si>
  <si>
    <t>Staff mental health pressures</t>
  </si>
  <si>
    <t>Mental health strain among members</t>
  </si>
  <si>
    <t>Sector-wide fatigue and burnout</t>
  </si>
  <si>
    <t>Stress and uncertainty among fishers</t>
  </si>
  <si>
    <t>Minimal disruption outside specific periods</t>
  </si>
  <si>
    <t>(implicitly via labour/logistics — minimal explicit barrier)</t>
  </si>
  <si>
    <t>(minor – online transition, low barrier)</t>
  </si>
  <si>
    <t>Limited impacts in NT context compared to others</t>
  </si>
  <si>
    <t>(regulatory/coordination context)</t>
  </si>
  <si>
    <t>Respondent did not clearly identify strong barriers to adaptation</t>
  </si>
  <si>
    <t>(implicitly supply/market + financial constraints)</t>
  </si>
  <si>
    <t>Larger, integrated firms more resilient</t>
  </si>
  <si>
    <t>Larger firms better positioned for adaptation</t>
  </si>
  <si>
    <t>Multi-product operations improved flexibility</t>
  </si>
  <si>
    <t>Diversified company able to absorb shocks</t>
  </si>
  <si>
    <t>Indigenous enterprises structurally constrained</t>
  </si>
  <si>
    <t>Smaller firms less able to adapt</t>
  </si>
  <si>
    <t>Sole traders struggled with support access</t>
  </si>
  <si>
    <t>Small business faced high constraints</t>
  </si>
  <si>
    <t>Export-reliant sectors highly vulnerable</t>
  </si>
  <si>
    <t>Domestic market actors more stable</t>
  </si>
  <si>
    <t>Domestic pivot improved resilience</t>
  </si>
  <si>
    <t>Export exposure influenced vulnerability relative to more domestic-oriented actors</t>
  </si>
  <si>
    <t>Export sectors experienced major disruption</t>
  </si>
  <si>
    <t>Market exposure (pricing and demand volatility) reflects lower resilience relative to diversified actors</t>
  </si>
  <si>
    <t>Position within supply chain limited visibility and control compared to more integrated actors</t>
  </si>
  <si>
    <t>Integration improved response options</t>
  </si>
  <si>
    <t>Fragmented supply chains exposed weaknesses</t>
  </si>
  <si>
    <t>Integrated firm controlled supply chain</t>
  </si>
  <si>
    <t>Relationships critical to response</t>
  </si>
  <si>
    <t>Strong peak body improved outcomes</t>
  </si>
  <si>
    <t>Weak coordination constrained response</t>
  </si>
  <si>
    <t>Strong coordination capacity beneficial</t>
  </si>
  <si>
    <t>System-wide coordination differences highlight variation in adaptive capacity between sectors</t>
  </si>
  <si>
    <t>Government capacity improved over time</t>
  </si>
  <si>
    <t>Industry also required to self-adapt</t>
  </si>
  <si>
    <t>Government role emphasised institutional capacity differences relative to industry actors</t>
  </si>
  <si>
    <t>Government initially slow to respond</t>
  </si>
  <si>
    <t>Reliance on external guidance reveals differences in institutional versus firm-level capacity</t>
  </si>
  <si>
    <t>System more resilient than expected</t>
  </si>
  <si>
    <t>Prior institutional experience influenced ability to respond effectively</t>
  </si>
  <si>
    <t>Institutional experience improved responses</t>
  </si>
  <si>
    <t>Experience with POMS improved resilience</t>
  </si>
  <si>
    <t>Prior organisational capability influenced ability to maintain operations</t>
  </si>
  <si>
    <t>Heavy dependence on labour exposed lower adaptive capacity relative to less labour-intensive systems</t>
  </si>
  <si>
    <t>Labour logistics major constraint</t>
  </si>
  <si>
    <t>Workforce shortages persistent issue</t>
  </si>
  <si>
    <t>Labour shortages affected operations</t>
  </si>
  <si>
    <t>Remote systems resilient but constrained</t>
  </si>
  <si>
    <t>Remote region dynamics differed</t>
  </si>
  <si>
    <t>Regional variation in capacity</t>
  </si>
  <si>
    <t>Adaptive behaviour key to resilience</t>
  </si>
  <si>
    <t>Adaptive operational adjustments demonstrate high short-term responsiveness despite constraints</t>
  </si>
  <si>
    <t>Rapid supply and forecasting adjustments demonstrate adaptive capability at operational level</t>
  </si>
  <si>
    <t>Fast adaptation enabled survival</t>
  </si>
  <si>
    <t>Rapid innovation improved outcomes</t>
  </si>
  <si>
    <t>Entrepreneurial pivot critical</t>
  </si>
  <si>
    <t>Adaptive harvesting and pricing behaviour indicates moderate adaptive capability</t>
  </si>
  <si>
    <t>No explicit distribution described</t>
  </si>
  <si>
    <t>No clear differentiation noted</t>
  </si>
  <si>
    <t>Limited evidence of distribution differences</t>
  </si>
  <si>
    <t>No strong comparative framing</t>
  </si>
  <si>
    <t>No explicit differentiation</t>
  </si>
  <si>
    <t>Limited visibility of supply/demand signals</t>
  </si>
  <si>
    <t>Lack of real-time market and price data</t>
  </si>
  <si>
    <t>Limited access to timely market intel/data systems</t>
  </si>
  <si>
    <t>Wholesalers lacked visibility on demand and pricing</t>
  </si>
  <si>
    <t>Uncertainty around freight, logistics, and transport capacity added complexity</t>
  </si>
  <si>
    <t>No visibility of freight, trucks, or logistics availability</t>
  </si>
  <si>
    <t>Limited real-time logistics system understanding</t>
  </si>
  <si>
    <t>Limited clarity over supply chain disruptions and sourcing constraints</t>
  </si>
  <si>
    <t>Limited visibility over supply shortages and logistics recovery patterns</t>
  </si>
  <si>
    <t>Lack of coordination visibility across borders</t>
  </si>
  <si>
    <t>Lack of economic literacy and impact data</t>
  </si>
  <si>
    <t>Missing firm-level economic stress indicators</t>
  </si>
  <si>
    <t>No broader non-health sector impact data early on</t>
  </si>
  <si>
    <t>Need to rapidly assess economic trade-offs and production impacts</t>
  </si>
  <si>
    <t>Difficulty forecasting demand under changing conditions</t>
  </si>
  <si>
    <t>Lack of consumption and market insight data</t>
  </si>
  <si>
    <t>Limited understanding of shifting domestic demand</t>
  </si>
  <si>
    <t>Limited visibility over workforce availability and labour supply constraints</t>
  </si>
  <si>
    <t>Labour movement and workforce availability unclear</t>
  </si>
  <si>
    <t>Needed better data on crew availability</t>
  </si>
  <si>
    <t>Workforce constraints difficult to monitor</t>
  </si>
  <si>
    <t>Limited system-wide visibility of buyers/suppliers</t>
  </si>
  <si>
    <t>Lack of data on fishing activity levels</t>
  </si>
  <si>
    <t>Uncertainty about supply volumes in system</t>
  </si>
  <si>
    <t>Need for “what-if” modelling capacity</t>
  </si>
  <si>
    <t>Lack of business continuity/scenario planning</t>
  </si>
  <si>
    <t>Need for predictive tools and early warning systems</t>
  </si>
  <si>
    <t>Fragmentation across datasets and sources</t>
  </si>
  <si>
    <t>Health-focused data crowding out economic/system data</t>
  </si>
  <si>
    <t>Lack of integration across sectors (logistics, science, etc.)</t>
  </si>
  <si>
    <t>Difficulty filtering misinformation/uncertain info</t>
  </si>
  <si>
    <t>Difficulty accessing timely, usable information from government and systems</t>
  </si>
  <si>
    <t>Members needed interpreted and filtered information</t>
  </si>
  <si>
    <t>Need for simpler, plain-language information</t>
  </si>
  <si>
    <t>Lack of clear, consistent guidance and usable information for decision-making</t>
  </si>
  <si>
    <t>Local system not dependent on complex data</t>
  </si>
  <si>
    <t>Market data streams largely sufficient</t>
  </si>
  <si>
    <t>No clear reference to missing data</t>
  </si>
  <si>
    <t>No explicit data gaps identified</t>
  </si>
  <si>
    <t>Limited reference to data constraints</t>
  </si>
  <si>
    <t>Access to external trade intelligence sufficient</t>
  </si>
  <si>
    <t>Internal systems provided sufficient operational insight</t>
  </si>
  <si>
    <t>No explicit data gap identified</t>
  </si>
  <si>
    <t>Lack of system-level market indicators</t>
  </si>
  <si>
    <t>Lack of real-time industry activity visibility</t>
  </si>
  <si>
    <t>Need for real-time performance/monitoring tools</t>
  </si>
  <si>
    <t>Lack of clear, real-time operational guidance systems to support decision-making</t>
  </si>
  <si>
    <t>Actors lacked real-time pricing and demand awareness</t>
  </si>
  <si>
    <t>No evidence of formal forward planning or modelling capacity guiding responses</t>
  </si>
  <si>
    <t>Need for structured “what-if” modelling tools</t>
  </si>
  <si>
    <t>Lack of business continuity and scenario planning</t>
  </si>
  <si>
    <t>Limited modelling capacity for research and systems</t>
  </si>
  <si>
    <t>Need for predictive and early warning systems</t>
  </si>
  <si>
    <t>Reliance on external data sources limited internal capability</t>
  </si>
  <si>
    <t>Limited economic literacy in decision-making</t>
  </si>
  <si>
    <t>Lack of economic indicators for decision-making</t>
  </si>
  <si>
    <t>Strategic decisions around export markets exposed limits in economic interpretation under uncertainty</t>
  </si>
  <si>
    <t>Coordination improved over time but initially limited</t>
  </si>
  <si>
    <t>Lack of early national taskforce structure</t>
  </si>
  <si>
    <t>Strong coordination improved outcomes → gap elsewhere</t>
  </si>
  <si>
    <t>Need for stronger coordination mechanisms</t>
  </si>
  <si>
    <t>Signals were present but not acted on effectively</t>
  </si>
  <si>
    <t>Required rapid operational decisions under uncertainty with limited structured decision-support systems</t>
  </si>
  <si>
    <t>Decisions made effectively but without explicit structured frameworks or analytical support</t>
  </si>
  <si>
    <t>Poor supplier communication limited decision-making</t>
  </si>
  <si>
    <t>Members needed help interpreting information</t>
  </si>
  <si>
    <t>Difficulty converting information into usable guidance</t>
  </si>
  <si>
    <t>Reliance on unclear/variable guidance reduced ability to convert information into decisions</t>
  </si>
  <si>
    <t>Reactive operational adjustments indicate limited pre-existing contingency planning capability</t>
  </si>
  <si>
    <t>Difficulty planning due to prolonged uncertainty</t>
  </si>
  <si>
    <t>Need to adapt plans rapidly with limited preparedness</t>
  </si>
  <si>
    <t>Difficulty planning under uncertainty</t>
  </si>
  <si>
    <t>Need for more flexible decision-making powers</t>
  </si>
  <si>
    <t>Regulatory change processes constrained decision-making</t>
  </si>
  <si>
    <t>Governance structures limited flexibility under certain rules</t>
  </si>
  <si>
    <t>Regulatory and institutional settings constrained rapid decision-making flexibility</t>
  </si>
  <si>
    <t>Small-scale enterprises lacked capacity</t>
  </si>
  <si>
    <t>Smaller operators less able to engage with systems</t>
  </si>
  <si>
    <t>Members struggled with applications and decisions</t>
  </si>
  <si>
    <t>Small business struggled with application processes</t>
  </si>
  <si>
    <t>Ad hoc industry responses rather than coordinated strategy</t>
  </si>
  <si>
    <t>Informal coordination filled institutional gaps</t>
  </si>
  <si>
    <t>Decision-making relied on rapid informal communication</t>
  </si>
  <si>
    <t>Simple system did not require complex decision tools</t>
  </si>
  <si>
    <t>Existing structures largely sufficient</t>
  </si>
  <si>
    <t>Decision-making systems functioned adequately</t>
  </si>
  <si>
    <t>No clear decision-support gap identified</t>
  </si>
  <si>
    <t>Adequate access to decision information</t>
  </si>
  <si>
    <t>No explicit gap identified</t>
  </si>
  <si>
    <t>Limited decision-support issues noted</t>
  </si>
  <si>
    <t>No major capability gaps identified</t>
  </si>
  <si>
    <t>No explicit decision-support gap</t>
  </si>
  <si>
    <t>Need to diversify export markets</t>
  </si>
  <si>
    <t>Diversification identified as critical lesson</t>
  </si>
  <si>
    <t>Over-reliance on China recognised as key risk</t>
  </si>
  <si>
    <t>Shift toward domestic markets highlighted</t>
  </si>
  <si>
    <t>Avoid future dependence on single export markets</t>
  </si>
  <si>
    <t>Diversification as core resilience strategy</t>
  </si>
  <si>
    <t>Market diversification critical for resilience</t>
  </si>
  <si>
    <t>Price and demand volatility reinforces need to reduce dependence on single markets</t>
  </si>
  <si>
    <t>Supply adjustments indicate importance of flexible and responsive supply chains</t>
  </si>
  <si>
    <t>Need flexible supply chains and inputs</t>
  </si>
  <si>
    <t>Logistics system adaptability important</t>
  </si>
  <si>
    <t>Need to align supply with transport systems</t>
  </si>
  <si>
    <t>Importance of diversified supply chains</t>
  </si>
  <si>
    <t>Supply shortages highlight necessity of strengthening supply chain resilience</t>
  </si>
  <si>
    <t>Government can act quickly when needed</t>
  </si>
  <si>
    <t>“Imperfect action” better than delayed action</t>
  </si>
  <si>
    <t>Need to reduce lag in response</t>
  </si>
  <si>
    <t>Stable outcomes suggest value of maintaining readiness to act quickly if conditions shift</t>
  </si>
  <si>
    <t>Changing guidance environment highlights importance of responsive decision-making</t>
  </si>
  <si>
    <t>Importance of networks and relationships</t>
  </si>
  <si>
    <t>Strong industry cohesion improves outcomes</t>
  </si>
  <si>
    <t>Need for better coordination capacity</t>
  </si>
  <si>
    <t>Strong connectivity enabled effective responses</t>
  </si>
  <si>
    <t>Difficulty accessing usable information highlights need for clearer decision-support</t>
  </si>
  <si>
    <t>Forecasting and market uncertainty highlight need for better data systems</t>
  </si>
  <si>
    <t>Need better economic and decision data</t>
  </si>
  <si>
    <t>Real-time data needed for decision-making</t>
  </si>
  <si>
    <t>Need system-wide visibility data</t>
  </si>
  <si>
    <t>Need better decision-support tools</t>
  </si>
  <si>
    <t>Market instability highlights need for better market intelligence systems</t>
  </si>
  <si>
    <t>Experience suggests value of pre-planning and contingency systems</t>
  </si>
  <si>
    <t>Scenario planning needed</t>
  </si>
  <si>
    <t>Need business continuity planning</t>
  </si>
  <si>
    <t>Need forward planning tools</t>
  </si>
  <si>
    <t>Emergency powers needed</t>
  </si>
  <si>
    <t>Need more flexible regulatory systems</t>
  </si>
  <si>
    <t>Governance rules affect adaptive capacity</t>
  </si>
  <si>
    <t>Regulatory uncertainty suggests need for clearer and more adaptable governance systems</t>
  </si>
  <si>
    <t>Market adaptation reinforces value of diversifying products and channels</t>
  </si>
  <si>
    <t>Strategic diversification critical</t>
  </si>
  <si>
    <t>Product and business diversification valuable</t>
  </si>
  <si>
    <t>Diverse business structure improved resilience</t>
  </si>
  <si>
    <t>Product substitution and sourcing responses reinforce diversification importance</t>
  </si>
  <si>
    <t>Need tailored support for small/Indigenous enterprises</t>
  </si>
  <si>
    <t>Smaller actors need stronger support mechanisms</t>
  </si>
  <si>
    <t>Need better support for sole traders</t>
  </si>
  <si>
    <t>Labour disruption highlights need for more robust and flexible workforce systems</t>
  </si>
  <si>
    <t>Workforce challenges indicate need for stronger labour system resilience</t>
  </si>
  <si>
    <t>Labour shortages require long-term solutions</t>
  </si>
  <si>
    <t>Workforce issues central to resilience</t>
  </si>
  <si>
    <t>Need more flexible labour systems</t>
  </si>
  <si>
    <t>Staff wellbeing critical factor</t>
  </si>
  <si>
    <t>Mental health strain highlighted</t>
  </si>
  <si>
    <t>Industry fatigue and stress significant</t>
  </si>
  <si>
    <t>System stronger than expected → learning potential</t>
  </si>
  <si>
    <t>Need ongoing learning and preparedness</t>
  </si>
  <si>
    <t>Firms adapted and became stronger</t>
  </si>
  <si>
    <t>No explicit forward-looking lessons</t>
  </si>
  <si>
    <t>Limited lesson articulation</t>
  </si>
  <si>
    <t>Limited explicit lessons</t>
  </si>
  <si>
    <t>No clear lesson provided</t>
  </si>
  <si>
    <t>Industry failed to diversify despite opportunity</t>
  </si>
  <si>
    <t>Snap-back risk to China market highlighted</t>
  </si>
  <si>
    <t>Continued reliance on export markets prior to adaptation</t>
  </si>
  <si>
    <t>Concern about returning to China dependence</t>
  </si>
  <si>
    <t>Early signals ignored; delay in recognising severity</t>
  </si>
  <si>
    <t>Government slow to adapt to crisis dynamics</t>
  </si>
  <si>
    <t>Time required to develop responses limited effectiveness</t>
  </si>
  <si>
    <t>Government lag behind industry response</t>
  </si>
  <si>
    <t>Different jurisdictional responses caused issues</t>
  </si>
  <si>
    <t>Poor multi-agency coordination early on</t>
  </si>
  <si>
    <t>Disconnect between policy and operational levels</t>
  </si>
  <si>
    <t>States not working together on freight/logistics</t>
  </si>
  <si>
    <t>Too much reliance on government as solver</t>
  </si>
  <si>
    <t>Expectation of ongoing government support</t>
  </si>
  <si>
    <t>Need better targeting and independence from gov</t>
  </si>
  <si>
    <t>Sole trader structures excluded from support</t>
  </si>
  <si>
    <t>Sector overlooked in support programs</t>
  </si>
  <si>
    <t>Poor targeting of grants and timing issues</t>
  </si>
  <si>
    <t>Overly complex compliance requirements</t>
  </si>
  <si>
    <t>Rigid labour and border rules limited flexibility</t>
  </si>
  <si>
    <t>Lack of clarity on essential worker definitions</t>
  </si>
  <si>
    <t>Regulatory processes created inefficiencies</t>
  </si>
  <si>
    <t>Complex export chain increased exposure</t>
  </si>
  <si>
    <t>Just-in-time systems reduced resilience</t>
  </si>
  <si>
    <t>Over-reliance on global supply chains</t>
  </si>
  <si>
    <t>Firms acting individually reduced sector outcomes</t>
  </si>
  <si>
    <t>Fishers delaying harvest expecting price recovery</t>
  </si>
  <si>
    <t>Market behaviour (selling patterns) affected outcomes</t>
  </si>
  <si>
    <t>Poor communication from suppliers limited planning</t>
  </si>
  <si>
    <t>Information lag between policy and implementation</t>
  </si>
  <si>
    <t>Market uncertainty due to lack of information</t>
  </si>
  <si>
    <t>Short-term survival limited strategic adaptation</t>
  </si>
  <si>
    <t>Immediate coping masked structural issues</t>
  </si>
  <si>
    <t>Focus on short-term markets vs long-term positioning</t>
  </si>
  <si>
    <t>Highly localised system, limited maladaptive response</t>
  </si>
  <si>
    <t>(implicitly via system-level delay/constraint context)</t>
  </si>
  <si>
    <t>No clear maladaptive responses identified</t>
  </si>
  <si>
    <t>(included via policy/response framing)</t>
  </si>
  <si>
    <t>Responses largely appropriate for context</t>
  </si>
  <si>
    <t>No strong evidence of vulnerability-increasing responses</t>
  </si>
  <si>
    <t>Responses largely adaptive</t>
  </si>
  <si>
    <t>Generally positive/adaptive responses described</t>
  </si>
  <si>
    <t>No maladaptive response clearly identified</t>
  </si>
  <si>
    <t>Limited maladaptation evidence</t>
  </si>
  <si>
    <t>Focus on system disruption rather than maladaptation</t>
  </si>
  <si>
    <t>No explicit maladaptive response identified</t>
  </si>
  <si>
    <t>Recognised need to diversify export markets</t>
  </si>
  <si>
    <t>Diversification critical lesson for resilience</t>
  </si>
  <si>
    <t>Identified need to reduce reliance on China</t>
  </si>
  <si>
    <t>Shift toward domestic and alternative markets</t>
  </si>
  <si>
    <t>Expansion beyond China after shock</t>
  </si>
  <si>
    <t>Diversification across products and markets improved resilience</t>
  </si>
  <si>
    <t>Market diversification strategy adopted</t>
  </si>
  <si>
    <t>Rapid adaptation of freight solutions</t>
  </si>
  <si>
    <t>Maintained product availability through adaptive supply chain management and forecasting adjustments</t>
  </si>
  <si>
    <t>Supply chain adjustments occurred quickly</t>
  </si>
  <si>
    <t>Adaptation of logistics and transport systems</t>
  </si>
  <si>
    <t>Adjustment of fishing patterns to freight availability</t>
  </si>
  <si>
    <t>Simplifying supply chains improved resilience</t>
  </si>
  <si>
    <t>Pivoting logistics and distribution channels</t>
  </si>
  <si>
    <t>Adjusted harvesting and market strategies to stabilise supply and pricing dynamics</t>
  </si>
  <si>
    <t>Freezing used to manage supply chain disruptions</t>
  </si>
  <si>
    <t>Shift to frozen/pre-packed product successful</t>
  </si>
  <si>
    <t>Investment in cooking/freezing</t>
  </si>
  <si>
    <t>Product simplification improved supply reliability</t>
  </si>
  <si>
    <t>Processing flexibility supported adaptation</t>
  </si>
  <si>
    <t>Direct selling enabled continued operations</t>
  </si>
  <si>
    <t>Rapid uptake of online/direct sales</t>
  </si>
  <si>
    <t>Door-to-door and local sales adapted quickly</t>
  </si>
  <si>
    <t>Firms moved into domestic/local markets</t>
  </si>
  <si>
    <t>Pop-up online sales created new revenue stream</t>
  </si>
  <si>
    <t>Strong government coordination enabled responses</t>
  </si>
  <si>
    <t>STAG coordination critical for information sharing</t>
  </si>
  <si>
    <t>Coordination forums improved response capacity</t>
  </si>
  <si>
    <t>Strong industry coordination improved resilience</t>
  </si>
  <si>
    <t>Coordination between govt and industry important</t>
  </si>
  <si>
    <t>Strong communication channels with govt</t>
  </si>
  <si>
    <t>Provided coordination and advisory role between government and industry</t>
  </si>
  <si>
    <t>Levy relief highly effective</t>
  </si>
  <si>
    <t>Flexible management and fee relief</t>
  </si>
  <si>
    <t>Rapid regulatory and support responses</t>
  </si>
  <si>
    <t>Financial support (fees, grants)</t>
  </si>
  <si>
    <t>IFAM freight support critical</t>
  </si>
  <si>
    <t>JobKeeper supported businesses</t>
  </si>
  <si>
    <t>Strategic shifts in product and marketing</t>
  </si>
  <si>
    <t>Business transformation toward domestic markets</t>
  </si>
  <si>
    <t>Flexible operations across product lines</t>
  </si>
  <si>
    <t>Diversified business model improved resilience</t>
  </si>
  <si>
    <t>Simple/local systems were inherently resilient</t>
  </si>
  <si>
    <t>Existing relationships enabled rapid coordination</t>
  </si>
  <si>
    <t>Agency structure enabled rapid response capacity</t>
  </si>
  <si>
    <t>Prior experience (POMS) improved resilience</t>
  </si>
  <si>
    <t>Acting quickly (“imperfect action”) was critical</t>
  </si>
  <si>
    <t>Rapid adaptation by growers</t>
  </si>
  <si>
    <t>Fast pivot in marketing strategy</t>
  </si>
  <si>
    <t>Rapid creation of new business model</t>
  </si>
  <si>
    <t>Maintained operations through major labour adjustments and continuity strategies</t>
  </si>
  <si>
    <t>Maintaining crew continuity enabled operations</t>
  </si>
  <si>
    <t>Adjusting operations maintained production</t>
  </si>
  <si>
    <t>Maintained continuity of operations through workforce and operational adjustments</t>
  </si>
  <si>
    <t>Retaining workforce improved recovery</t>
  </si>
  <si>
    <t>No strong perception of vulnerability reduction strategies</t>
  </si>
  <si>
    <t>Limited explicit evidence of effective responses</t>
  </si>
  <si>
    <t>No clearly articulated vulnerability-reducing response</t>
  </si>
  <si>
    <t>A - Sector type</t>
  </si>
  <si>
    <t>A - Organisational type</t>
  </si>
  <si>
    <t>A - Seafood species</t>
  </si>
  <si>
    <t>Theme C ID</t>
  </si>
  <si>
    <t>Context descibed by respondent</t>
  </si>
  <si>
    <t>Unique Respodent (UR) ID</t>
  </si>
  <si>
    <t>Note provided by respondent</t>
  </si>
  <si>
    <t>Theme D ID</t>
  </si>
  <si>
    <t>Context provided by respondent</t>
  </si>
  <si>
    <t>Unique Respondent (UR) ID</t>
  </si>
  <si>
    <t>Identified as highly effective though variable across fisheries</t>
  </si>
  <si>
    <t>UR16</t>
  </si>
  <si>
    <t>Count of Unique Respondents (UR)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</si>
</sst>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  <family val="2"/>
    </font>
    <font>
      <sz val="8"/>
      <name val="Arial"/>
      <family val="2"/>
    </font>
    <font>
      <b/>
      <sz val="10"/>
      <color theme="1"/>
      <name val="Aptos Display"/>
      <family val="2"/>
    </font>
    <font>
      <b/>
      <sz val="10"/>
      <name val="Aptos Display"/>
      <family val="2"/>
    </font>
    <font>
      <sz val="11"/>
      <color theme="1"/>
      <name val="Aptos Display"/>
      <family val="2"/>
    </font>
    <font>
      <sz val="10"/>
      <color theme="1"/>
      <name val="Aptos Display"/>
      <family val="2"/>
    </font>
    <font>
      <sz val="10"/>
      <color rgb="FF000000"/>
      <name val="Aptos Display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rgb="FFE6E6E6"/>
      </left>
      <right style="medium">
        <color rgb="FFE6E6E6"/>
      </right>
      <top style="medium">
        <color rgb="FFE6E6E6"/>
      </top>
      <bottom style="medium">
        <color rgb="FFE6E6E6"/>
      </bottom>
      <diagonal/>
    </border>
    <border>
      <left style="medium">
        <color rgb="FFE6E6E6"/>
      </left>
      <right style="medium">
        <color rgb="FFE6E6E6"/>
      </right>
      <top style="medium">
        <color rgb="FFE6E6E6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justify" vertical="top"/>
    </xf>
    <xf numFmtId="2" fontId="5" fillId="0" borderId="0" xfId="0" applyNumberFormat="1" applyFont="1" applyAlignment="1">
      <alignment vertical="top"/>
    </xf>
    <xf numFmtId="2" fontId="0" fillId="0" borderId="0" xfId="0" applyNumberFormat="1"/>
  </cellXfs>
  <cellStyles count="1">
    <cellStyle name="Normal" xfId="0" builtinId="0"/>
  </cellStyles>
  <dxfs count="35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Display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Display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Display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Display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Display"/>
        <family val="2"/>
        <scheme val="none"/>
      </font>
      <alignment horizontal="left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Display"/>
        <family val="2"/>
        <scheme val="none"/>
      </font>
      <numFmt numFmtId="0" formatCode="General"/>
      <alignment horizontal="left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Display"/>
        <family val="2"/>
        <scheme val="none"/>
      </font>
      <alignment horizontal="left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Display"/>
        <family val="2"/>
        <scheme val="none"/>
      </font>
      <alignment horizontal="left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Display"/>
        <family val="2"/>
        <scheme val="none"/>
      </font>
      <alignment horizontal="left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 Display"/>
        <family val="2"/>
        <scheme val="none"/>
      </font>
      <alignment horizontal="left"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Display"/>
        <family val="2"/>
        <scheme val="none"/>
      </font>
      <alignment horizontal="left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Display"/>
        <family val="2"/>
        <scheme val="none"/>
      </font>
      <numFmt numFmtId="0" formatCode="General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Display"/>
        <family val="2"/>
        <scheme val="none"/>
      </font>
      <numFmt numFmtId="0" formatCode="General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Display"/>
        <family val="2"/>
        <scheme val="none"/>
      </font>
      <numFmt numFmtId="0" formatCode="General"/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Display"/>
        <family val="2"/>
        <scheme val="none"/>
      </font>
      <numFmt numFmtId="0" formatCode="General"/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Display"/>
        <family val="2"/>
        <scheme val="none"/>
      </font>
      <numFmt numFmtId="0" formatCode="General"/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Display"/>
        <family val="2"/>
        <scheme val="none"/>
      </font>
      <numFmt numFmtId="0" formatCode="General"/>
      <alignment horizontal="general"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Display"/>
        <family val="2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Display"/>
        <family val="2"/>
        <scheme val="none"/>
      </font>
      <alignment horizontal="left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Display"/>
        <family val="2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Display"/>
        <family val="2"/>
        <scheme val="none"/>
      </font>
      <numFmt numFmtId="0" formatCode="General"/>
      <alignment horizontal="left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Display"/>
        <family val="2"/>
        <scheme val="none"/>
      </font>
      <alignment horizontal="left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Display"/>
        <family val="2"/>
        <scheme val="none"/>
      </font>
      <alignment horizontal="left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Display"/>
        <family val="2"/>
        <scheme val="none"/>
      </font>
      <alignment horizontal="left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Display"/>
        <family val="2"/>
        <scheme val="none"/>
      </font>
      <alignment horizontal="left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Display"/>
        <family val="2"/>
        <scheme val="none"/>
      </font>
      <alignment horizontal="left"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Display"/>
        <family val="2"/>
        <scheme val="none"/>
      </font>
      <alignment horizontal="left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Display"/>
        <family val="2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Display"/>
        <family val="2"/>
        <scheme val="none"/>
      </font>
      <alignment horizontal="left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Display"/>
        <family val="2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Display"/>
        <family val="2"/>
        <scheme val="none"/>
      </font>
      <numFmt numFmtId="0" formatCode="General"/>
      <alignment horizontal="left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Display"/>
        <family val="2"/>
        <scheme val="none"/>
      </font>
      <alignment horizontal="left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Display"/>
        <family val="2"/>
        <scheme val="none"/>
      </font>
      <alignment horizontal="left"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Display"/>
        <family val="2"/>
        <scheme val="none"/>
      </font>
      <alignment horizontal="left" vertical="top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2EB346F-2362-476D-92D0-1904CB66CCC6}" name="Table4" displayName="Table4" ref="A1:G61" totalsRowShown="0" headerRowDxfId="27" dataDxfId="26">
  <autoFilter ref="A1:G61" xr:uid="{C2EB346F-2362-476D-92D0-1904CB66CCC6}"/>
  <sortState xmlns:xlrd2="http://schemas.microsoft.com/office/spreadsheetml/2017/richdata2" ref="A2:G23">
    <sortCondition ref="A1:A23"/>
  </sortState>
  <tableColumns count="7">
    <tableColumn id="1" xr3:uid="{D867F164-BC17-42E5-9B76-429D23184CAA}" name="Theme C ID" dataDxfId="25"/>
    <tableColumn id="2" xr3:uid="{4269F5C8-5888-4340-942F-C0D3AA142702}" name="Response type" dataDxfId="24"/>
    <tableColumn id="3" xr3:uid="{0B9C0113-FDD7-4308-A626-4A9AE503E64A}" name="Response" dataDxfId="23"/>
    <tableColumn id="4" xr3:uid="{7EDC03F1-3AD9-434F-99C8-C06366903FDC}" name="Orientation" dataDxfId="22"/>
    <tableColumn id="5" xr3:uid="{F86B15B2-5FC0-43AA-895D-39E763F3C251}" name="Count of Unique Respondents (UR)" dataDxfId="21"/>
    <tableColumn id="6" xr3:uid="{4407CBC6-2578-4C54-A29D-57D2B0233CDF}" name="Response mechanism" dataDxfId="20"/>
    <tableColumn id="7" xr3:uid="{72E908E5-D590-449E-BCE0-7E0B79712E63}" name="Note provided by respondent" dataDxfId="19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ED9C336-D104-4EDA-B188-3794EA1723D3}" name="Table16" displayName="Table16" ref="A1:E276" totalsRowShown="0" headerRowDxfId="18" dataDxfId="17">
  <autoFilter ref="A1:E276" xr:uid="{FED9C336-D104-4EDA-B188-3794EA1723D3}"/>
  <sortState xmlns:xlrd2="http://schemas.microsoft.com/office/spreadsheetml/2017/richdata2" ref="A2:E90">
    <sortCondition ref="A33:A124"/>
  </sortState>
  <tableColumns count="5">
    <tableColumn id="1" xr3:uid="{FDDD87E4-4CDD-48E6-8173-6E2C73CB9CF5}" name="Theme C ID" dataDxfId="16"/>
    <tableColumn id="2" xr3:uid="{FE9939DC-9CCA-4B0B-B2C1-F9A5A9348747}" name="Response type" dataDxfId="15">
      <calculatedColumnFormula>_xlfn.XLOOKUP(Table16[[#This Row],[Theme C ID]], Table4[Theme C ID], Table4[Response type])</calculatedColumnFormula>
    </tableColumn>
    <tableColumn id="3" xr3:uid="{C901FE55-B5D4-4EA4-8C8D-4137EC9B3ACE}" name="Response" dataDxfId="14">
      <calculatedColumnFormula>_xlfn.XLOOKUP(Table16[[#This Row],[Theme C ID]], Table4[Theme C ID], Table4[Response])</calculatedColumnFormula>
    </tableColumn>
    <tableColumn id="7" xr3:uid="{B74A2517-546B-47B1-A411-27683D473859}" name="Unique Respondent (UR) ID" dataDxfId="13"/>
    <tableColumn id="6" xr3:uid="{7A79A907-FABD-4C75-9BF9-BB69DE2A5AB7}" name="Context descibed by respondent" dataDxfId="1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20BC585-2B7B-4ECF-97FE-16DB23CC0B25}" name="Table42" displayName="Table42" ref="A1:I79" totalsRowShown="0" headerRowDxfId="11" dataDxfId="10">
  <autoFilter ref="A1:I79" xr:uid="{C2EB346F-2362-476D-92D0-1904CB66CCC6}"/>
  <sortState xmlns:xlrd2="http://schemas.microsoft.com/office/spreadsheetml/2017/richdata2" ref="A2:E23">
    <sortCondition ref="A1:A23"/>
  </sortState>
  <tableColumns count="9">
    <tableColumn id="1" xr3:uid="{AEF1A2F9-8022-4E8E-85FA-ABA2B92FABDF}" name="Theme D ID" dataDxfId="9"/>
    <tableColumn id="2" xr3:uid="{87C0C944-08D9-4B17-AAEE-6516E50986F4}" name="Broad theme type" dataDxfId="8"/>
    <tableColumn id="3" xr3:uid="{6A59F02B-72B0-4BCE-AAEF-49C27DBE955B}" name="Detail" dataDxfId="7"/>
    <tableColumn id="5" xr3:uid="{ECB82756-538D-4B1D-8323-68A0B113921A}" name="Count of Unique Respondents (UR)" dataDxfId="6">
      <calculatedColumnFormula>COUNTIF(Table164[Theme D ID],Table42[[#This Row],[Theme D ID]])</calculatedColumnFormula>
    </tableColumn>
    <tableColumn id="7" xr3:uid="{DF9F944B-300E-4463-B5FA-9D569AAD0436}" name="Note provided by respondent" dataDxfId="5"/>
    <tableColumn id="20" xr3:uid="{8BE284F1-0341-465F-B4F7-6D57DB3644A2}" name="System level" dataDxfId="4"/>
    <tableColumn id="21" xr3:uid="{FBDB9566-E518-4665-A8AB-F76AF0955773}" name="Actors" dataDxfId="3"/>
    <tableColumn id="22" xr3:uid="{BD568028-5C7C-439E-B2D3-241DD38F89A0}" name="Mechanism / Driver" dataDxfId="2"/>
    <tableColumn id="23" xr3:uid="{7E61E046-FCE5-4AD3-8216-2E10CEC083E8}" name="Temporal / Adaptation" dataDxfId="1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99DBC1D-ED55-4847-8EDC-AAA9198C5205}" name="Table164" displayName="Table164" ref="A1:E376" totalsRowShown="0" headerRowDxfId="34" dataDxfId="33">
  <autoFilter ref="A1:E376" xr:uid="{FED9C336-D104-4EDA-B188-3794EA1723D3}">
    <filterColumn colId="2">
      <filters>
        <filter val="Market dependency and concentration"/>
      </filters>
    </filterColumn>
  </autoFilter>
  <sortState xmlns:xlrd2="http://schemas.microsoft.com/office/spreadsheetml/2017/richdata2" ref="A2:E376">
    <sortCondition ref="A1:A376"/>
  </sortState>
  <tableColumns count="5">
    <tableColumn id="1" xr3:uid="{EC6370DD-0CC9-48F8-ADA6-5C8C059A42D7}" name="Theme D ID" dataDxfId="32"/>
    <tableColumn id="2" xr3:uid="{F1E32AD6-F90E-4C2E-9C99-373D59D4B76D}" name="Broad theme type" dataDxfId="31">
      <calculatedColumnFormula>_xlfn.XLOOKUP(Table164[[#This Row],[Theme D ID]],Table42[Theme D ID], Table42[Broad theme type])</calculatedColumnFormula>
    </tableColumn>
    <tableColumn id="3" xr3:uid="{6066B81A-CA1A-4226-A05D-DC0A98CEE4B2}" name="Detail" dataDxfId="30">
      <calculatedColumnFormula>_xlfn.XLOOKUP(Table164[[#This Row],[Theme D ID]],Table42[Theme D ID], Table42[Detail])</calculatedColumnFormula>
    </tableColumn>
    <tableColumn id="5" xr3:uid="{545E55B6-0EAD-4E9E-AE81-89D7B156E362}" name="Unique Respondent (UR) ID" dataDxfId="29"/>
    <tableColumn id="6" xr3:uid="{926CAC18-D4E7-45AC-9CB7-5CF385ED0120}" name="Context provided by respondent" dataDxfId="28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C8F67-0F19-4802-89A0-5D45B1F54B2A}">
  <dimension ref="A1:AA31"/>
  <sheetViews>
    <sheetView zoomScale="108" zoomScaleNormal="108" workbookViewId="0">
      <selection activeCell="L9" sqref="L9"/>
    </sheetView>
  </sheetViews>
  <sheetFormatPr defaultRowHeight="14.5" x14ac:dyDescent="0.3"/>
  <cols>
    <col min="1" max="1" width="14.4140625" style="5" customWidth="1"/>
    <col min="2" max="2" width="25.58203125" style="6" bestFit="1" customWidth="1"/>
    <col min="3" max="3" width="22.5" style="6" bestFit="1" customWidth="1"/>
    <col min="4" max="4" width="14.5" style="6" bestFit="1" customWidth="1"/>
    <col min="5" max="5" width="9.9140625" style="5" customWidth="1"/>
    <col min="6" max="14" width="8.33203125" style="5" customWidth="1"/>
    <col min="15" max="15" width="8.75" style="4" bestFit="1" customWidth="1"/>
    <col min="16" max="25" width="8.33203125" style="5" customWidth="1"/>
    <col min="26" max="27" width="8.75" style="5" bestFit="1" customWidth="1"/>
    <col min="28" max="16384" width="8.6640625" style="4"/>
  </cols>
  <sheetData>
    <row r="1" spans="1:27" ht="104" x14ac:dyDescent="0.3">
      <c r="A1" s="1" t="s">
        <v>1927</v>
      </c>
      <c r="B1" s="2" t="s">
        <v>1922</v>
      </c>
      <c r="C1" s="2" t="s">
        <v>1923</v>
      </c>
      <c r="D1" s="2" t="s">
        <v>1924</v>
      </c>
      <c r="E1" s="1" t="s">
        <v>0</v>
      </c>
      <c r="F1" s="1" t="s">
        <v>1</v>
      </c>
      <c r="G1" s="1" t="s">
        <v>2</v>
      </c>
      <c r="H1" s="3" t="s">
        <v>3</v>
      </c>
      <c r="I1" s="3" t="s">
        <v>4</v>
      </c>
      <c r="J1" s="3" t="s">
        <v>5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10</v>
      </c>
      <c r="P1" s="1" t="s">
        <v>11</v>
      </c>
      <c r="Q1" s="1" t="s">
        <v>12</v>
      </c>
      <c r="R1" s="1" t="s">
        <v>13</v>
      </c>
      <c r="S1" s="1" t="s">
        <v>14</v>
      </c>
      <c r="T1" s="1" t="s">
        <v>15</v>
      </c>
      <c r="U1" s="1" t="s">
        <v>16</v>
      </c>
      <c r="V1" s="1" t="s">
        <v>17</v>
      </c>
      <c r="W1" s="1" t="s">
        <v>18</v>
      </c>
      <c r="X1" s="1" t="s">
        <v>19</v>
      </c>
      <c r="Y1" s="1" t="s">
        <v>20</v>
      </c>
      <c r="Z1" s="1" t="s">
        <v>21</v>
      </c>
      <c r="AA1" s="1" t="s">
        <v>22</v>
      </c>
    </row>
    <row r="2" spans="1:27" x14ac:dyDescent="0.3">
      <c r="A2" s="5" t="s">
        <v>23</v>
      </c>
      <c r="B2" s="6" t="s">
        <v>24</v>
      </c>
      <c r="C2" s="6" t="s">
        <v>25</v>
      </c>
      <c r="D2" s="6" t="s">
        <v>26</v>
      </c>
      <c r="E2" s="5" t="s">
        <v>77</v>
      </c>
      <c r="F2" s="5" t="s">
        <v>78</v>
      </c>
      <c r="G2" s="5" t="s">
        <v>79</v>
      </c>
      <c r="H2" s="5" t="s">
        <v>80</v>
      </c>
      <c r="I2" s="5" t="s">
        <v>81</v>
      </c>
      <c r="J2" s="5" t="s">
        <v>82</v>
      </c>
      <c r="K2" s="5" t="s">
        <v>83</v>
      </c>
      <c r="L2" s="5" t="s">
        <v>84</v>
      </c>
      <c r="M2" s="5" t="s">
        <v>85</v>
      </c>
      <c r="N2" s="5" t="s">
        <v>86</v>
      </c>
      <c r="O2" s="5" t="s">
        <v>87</v>
      </c>
      <c r="P2" s="5" t="s">
        <v>88</v>
      </c>
      <c r="Q2" s="5" t="s">
        <v>89</v>
      </c>
      <c r="R2" s="5" t="s">
        <v>90</v>
      </c>
      <c r="S2" s="5" t="s">
        <v>91</v>
      </c>
      <c r="T2" s="5" t="s">
        <v>92</v>
      </c>
      <c r="U2" s="5" t="s">
        <v>93</v>
      </c>
      <c r="V2" s="5" t="s">
        <v>94</v>
      </c>
      <c r="X2" s="5" t="s">
        <v>95</v>
      </c>
      <c r="Y2" s="5" t="s">
        <v>96</v>
      </c>
      <c r="Z2" s="5" t="s">
        <v>97</v>
      </c>
      <c r="AA2" s="5" t="s">
        <v>98</v>
      </c>
    </row>
    <row r="3" spans="1:27" x14ac:dyDescent="0.3">
      <c r="A3" s="5" t="s">
        <v>27</v>
      </c>
      <c r="B3" s="7" t="s">
        <v>28</v>
      </c>
      <c r="C3" s="6" t="s">
        <v>30</v>
      </c>
      <c r="D3" s="7" t="s">
        <v>26</v>
      </c>
      <c r="E3" s="5" t="s">
        <v>99</v>
      </c>
      <c r="F3" s="5" t="s">
        <v>100</v>
      </c>
      <c r="G3" s="5" t="s">
        <v>101</v>
      </c>
      <c r="H3" s="5" t="s">
        <v>102</v>
      </c>
      <c r="I3" s="5" t="s">
        <v>103</v>
      </c>
      <c r="J3" s="5" t="s">
        <v>104</v>
      </c>
      <c r="K3" s="5" t="s">
        <v>105</v>
      </c>
      <c r="L3" s="5" t="s">
        <v>106</v>
      </c>
      <c r="M3" s="5" t="s">
        <v>107</v>
      </c>
      <c r="N3" s="5" t="s">
        <v>108</v>
      </c>
      <c r="O3" s="5" t="s">
        <v>109</v>
      </c>
      <c r="P3" s="5" t="s">
        <v>110</v>
      </c>
      <c r="Q3" s="5" t="s">
        <v>111</v>
      </c>
      <c r="S3" s="5" t="s">
        <v>112</v>
      </c>
      <c r="T3" s="5" t="s">
        <v>113</v>
      </c>
      <c r="U3" s="5" t="s">
        <v>114</v>
      </c>
      <c r="Y3" s="5" t="s">
        <v>115</v>
      </c>
      <c r="Z3" s="5" t="s">
        <v>116</v>
      </c>
      <c r="AA3" s="5" t="s">
        <v>117</v>
      </c>
    </row>
    <row r="4" spans="1:27" ht="26" x14ac:dyDescent="0.3">
      <c r="A4" s="5" t="s">
        <v>31</v>
      </c>
      <c r="B4" s="6" t="s">
        <v>32</v>
      </c>
      <c r="C4" s="6" t="s">
        <v>32</v>
      </c>
      <c r="D4" s="6" t="s">
        <v>26</v>
      </c>
      <c r="E4" s="5" t="s">
        <v>118</v>
      </c>
      <c r="F4" s="5" t="s">
        <v>119</v>
      </c>
      <c r="G4" s="5" t="s">
        <v>120</v>
      </c>
      <c r="H4" s="5" t="s">
        <v>121</v>
      </c>
      <c r="I4" s="5" t="s">
        <v>122</v>
      </c>
      <c r="J4" s="5" t="s">
        <v>123</v>
      </c>
      <c r="K4" s="5" t="s">
        <v>124</v>
      </c>
      <c r="L4" s="5" t="s">
        <v>125</v>
      </c>
      <c r="M4" s="5" t="s">
        <v>126</v>
      </c>
      <c r="N4" s="5" t="s">
        <v>127</v>
      </c>
      <c r="O4" s="5" t="s">
        <v>128</v>
      </c>
      <c r="P4" s="5" t="s">
        <v>129</v>
      </c>
      <c r="Q4" s="5" t="s">
        <v>130</v>
      </c>
      <c r="R4" s="5" t="s">
        <v>131</v>
      </c>
      <c r="S4" s="5" t="s">
        <v>132</v>
      </c>
      <c r="T4" s="5" t="s">
        <v>133</v>
      </c>
      <c r="U4" s="5" t="s">
        <v>134</v>
      </c>
      <c r="V4" s="5" t="s">
        <v>135</v>
      </c>
      <c r="W4" s="5" t="s">
        <v>136</v>
      </c>
      <c r="X4" s="5" t="s">
        <v>137</v>
      </c>
      <c r="Y4" s="5" t="s">
        <v>138</v>
      </c>
      <c r="Z4" s="5" t="s">
        <v>139</v>
      </c>
      <c r="AA4" s="5" t="s">
        <v>140</v>
      </c>
    </row>
    <row r="5" spans="1:27" x14ac:dyDescent="0.3">
      <c r="A5" s="5" t="s">
        <v>57</v>
      </c>
      <c r="B5" s="6" t="s">
        <v>34</v>
      </c>
      <c r="C5" s="6" t="s">
        <v>25</v>
      </c>
      <c r="D5" s="6" t="s">
        <v>26</v>
      </c>
      <c r="E5" s="5" t="s">
        <v>455</v>
      </c>
      <c r="F5" s="5" t="s">
        <v>456</v>
      </c>
      <c r="G5" s="5" t="s">
        <v>457</v>
      </c>
      <c r="H5" s="5" t="s">
        <v>458</v>
      </c>
      <c r="I5" s="5" t="s">
        <v>459</v>
      </c>
      <c r="J5" s="5" t="s">
        <v>460</v>
      </c>
      <c r="L5" s="5" t="s">
        <v>461</v>
      </c>
      <c r="O5" s="5" t="s">
        <v>462</v>
      </c>
      <c r="P5" s="5" t="s">
        <v>463</v>
      </c>
      <c r="S5" s="5" t="s">
        <v>464</v>
      </c>
      <c r="T5" s="5" t="s">
        <v>465</v>
      </c>
      <c r="U5" s="5" t="s">
        <v>466</v>
      </c>
      <c r="V5" s="5" t="s">
        <v>467</v>
      </c>
      <c r="Z5" s="5" t="s">
        <v>468</v>
      </c>
      <c r="AA5" s="5" t="s">
        <v>469</v>
      </c>
    </row>
    <row r="6" spans="1:27" x14ac:dyDescent="0.3">
      <c r="A6" s="5" t="s">
        <v>59</v>
      </c>
      <c r="B6" s="6" t="s">
        <v>34</v>
      </c>
      <c r="C6" s="6" t="s">
        <v>25</v>
      </c>
      <c r="D6" s="6" t="s">
        <v>26</v>
      </c>
      <c r="E6" s="5" t="s">
        <v>470</v>
      </c>
      <c r="F6" s="5" t="s">
        <v>471</v>
      </c>
      <c r="G6" s="5" t="s">
        <v>472</v>
      </c>
      <c r="H6" s="5" t="s">
        <v>473</v>
      </c>
      <c r="I6" s="5" t="s">
        <v>474</v>
      </c>
      <c r="J6" s="5" t="s">
        <v>475</v>
      </c>
      <c r="K6" s="5" t="s">
        <v>476</v>
      </c>
      <c r="O6" s="5" t="s">
        <v>477</v>
      </c>
      <c r="P6" s="5" t="s">
        <v>478</v>
      </c>
      <c r="S6" s="5" t="s">
        <v>479</v>
      </c>
      <c r="T6" s="5" t="s">
        <v>480</v>
      </c>
      <c r="U6" s="5" t="s">
        <v>481</v>
      </c>
      <c r="V6" s="5" t="s">
        <v>482</v>
      </c>
      <c r="W6" s="5" t="s">
        <v>483</v>
      </c>
      <c r="X6" s="5" t="s">
        <v>484</v>
      </c>
      <c r="Y6" s="5" t="s">
        <v>485</v>
      </c>
      <c r="Z6" s="5" t="s">
        <v>486</v>
      </c>
      <c r="AA6" s="5" t="s">
        <v>487</v>
      </c>
    </row>
    <row r="7" spans="1:27" x14ac:dyDescent="0.3">
      <c r="A7" s="5" t="s">
        <v>61</v>
      </c>
      <c r="B7" s="6" t="s">
        <v>34</v>
      </c>
      <c r="C7" s="6" t="s">
        <v>25</v>
      </c>
      <c r="D7" s="6" t="s">
        <v>26</v>
      </c>
      <c r="E7" s="5" t="s">
        <v>488</v>
      </c>
      <c r="F7" s="5" t="s">
        <v>489</v>
      </c>
      <c r="G7" s="5" t="s">
        <v>490</v>
      </c>
      <c r="H7" s="5" t="s">
        <v>491</v>
      </c>
      <c r="J7" s="5" t="s">
        <v>492</v>
      </c>
      <c r="K7" s="5" t="s">
        <v>493</v>
      </c>
      <c r="O7" s="5" t="s">
        <v>494</v>
      </c>
      <c r="P7" s="5" t="s">
        <v>495</v>
      </c>
      <c r="S7" s="5" t="s">
        <v>496</v>
      </c>
      <c r="T7" s="5" t="s">
        <v>497</v>
      </c>
      <c r="U7" s="5" t="s">
        <v>498</v>
      </c>
      <c r="X7" s="5" t="s">
        <v>499</v>
      </c>
      <c r="Z7" s="5" t="s">
        <v>500</v>
      </c>
      <c r="AA7" s="5" t="s">
        <v>501</v>
      </c>
    </row>
    <row r="8" spans="1:27" x14ac:dyDescent="0.3">
      <c r="A8" s="5" t="s">
        <v>63</v>
      </c>
      <c r="B8" s="6" t="s">
        <v>34</v>
      </c>
      <c r="C8" s="6" t="s">
        <v>25</v>
      </c>
      <c r="D8" s="6" t="s">
        <v>26</v>
      </c>
      <c r="E8" s="5" t="s">
        <v>502</v>
      </c>
      <c r="F8" s="5" t="s">
        <v>503</v>
      </c>
      <c r="G8" s="5" t="s">
        <v>504</v>
      </c>
      <c r="H8" s="5" t="s">
        <v>505</v>
      </c>
      <c r="J8" s="5" t="s">
        <v>506</v>
      </c>
      <c r="K8" s="5" t="s">
        <v>507</v>
      </c>
      <c r="O8" s="5" t="s">
        <v>508</v>
      </c>
      <c r="P8" s="5" t="s">
        <v>509</v>
      </c>
      <c r="Q8" s="5" t="s">
        <v>510</v>
      </c>
      <c r="R8" s="5" t="s">
        <v>511</v>
      </c>
      <c r="S8" s="5" t="s">
        <v>512</v>
      </c>
      <c r="T8" s="5" t="s">
        <v>513</v>
      </c>
      <c r="U8" s="5" t="s">
        <v>514</v>
      </c>
      <c r="W8" s="5" t="s">
        <v>515</v>
      </c>
      <c r="X8" s="5" t="s">
        <v>516</v>
      </c>
      <c r="Y8" s="5" t="s">
        <v>517</v>
      </c>
      <c r="Z8" s="5" t="s">
        <v>518</v>
      </c>
      <c r="AA8" s="5" t="s">
        <v>519</v>
      </c>
    </row>
    <row r="9" spans="1:27" x14ac:dyDescent="0.3">
      <c r="A9" s="5" t="s">
        <v>33</v>
      </c>
      <c r="B9" s="6" t="s">
        <v>39</v>
      </c>
      <c r="C9" s="6" t="s">
        <v>40</v>
      </c>
      <c r="D9" s="6" t="s">
        <v>41</v>
      </c>
      <c r="E9" s="5" t="s">
        <v>141</v>
      </c>
      <c r="F9" s="5" t="s">
        <v>142</v>
      </c>
      <c r="G9" s="5" t="s">
        <v>143</v>
      </c>
      <c r="H9" s="5" t="s">
        <v>144</v>
      </c>
      <c r="I9" s="5" t="s">
        <v>145</v>
      </c>
      <c r="J9" s="5" t="s">
        <v>146</v>
      </c>
      <c r="K9" s="5" t="s">
        <v>147</v>
      </c>
      <c r="L9" s="5" t="s">
        <v>148</v>
      </c>
      <c r="M9" s="5" t="s">
        <v>149</v>
      </c>
      <c r="N9" s="5" t="s">
        <v>150</v>
      </c>
      <c r="O9" s="5" t="s">
        <v>151</v>
      </c>
      <c r="P9" s="5" t="s">
        <v>152</v>
      </c>
      <c r="Q9" s="5" t="s">
        <v>153</v>
      </c>
      <c r="R9" s="5" t="s">
        <v>154</v>
      </c>
      <c r="S9" s="5" t="s">
        <v>155</v>
      </c>
      <c r="T9" s="5" t="s">
        <v>156</v>
      </c>
      <c r="U9" s="5" t="s">
        <v>157</v>
      </c>
      <c r="V9" s="5" t="s">
        <v>158</v>
      </c>
      <c r="W9" s="5" t="s">
        <v>159</v>
      </c>
      <c r="X9" s="5" t="s">
        <v>160</v>
      </c>
      <c r="Y9" s="5" t="s">
        <v>161</v>
      </c>
      <c r="Z9" s="5" t="s">
        <v>162</v>
      </c>
      <c r="AA9" s="5" t="s">
        <v>163</v>
      </c>
    </row>
    <row r="10" spans="1:27" x14ac:dyDescent="0.3">
      <c r="A10" s="5" t="s">
        <v>35</v>
      </c>
      <c r="B10" s="6" t="s">
        <v>29</v>
      </c>
      <c r="C10" s="6" t="s">
        <v>40</v>
      </c>
      <c r="D10" s="6" t="s">
        <v>43</v>
      </c>
      <c r="E10" s="5" t="s">
        <v>164</v>
      </c>
      <c r="F10" s="5" t="s">
        <v>165</v>
      </c>
      <c r="G10" s="5" t="s">
        <v>166</v>
      </c>
      <c r="H10" s="5" t="s">
        <v>167</v>
      </c>
      <c r="I10" s="5" t="s">
        <v>168</v>
      </c>
      <c r="J10" s="5" t="s">
        <v>169</v>
      </c>
      <c r="K10" s="5" t="s">
        <v>170</v>
      </c>
      <c r="L10" s="5" t="s">
        <v>171</v>
      </c>
      <c r="M10" s="5" t="s">
        <v>172</v>
      </c>
      <c r="N10" s="5" t="s">
        <v>173</v>
      </c>
      <c r="O10" s="5" t="s">
        <v>174</v>
      </c>
      <c r="P10" s="5" t="s">
        <v>175</v>
      </c>
      <c r="Q10" s="5" t="s">
        <v>176</v>
      </c>
      <c r="R10" s="5" t="s">
        <v>177</v>
      </c>
      <c r="S10" s="5" t="s">
        <v>178</v>
      </c>
      <c r="T10" s="5" t="s">
        <v>179</v>
      </c>
      <c r="U10" s="5" t="s">
        <v>180</v>
      </c>
      <c r="V10" s="5" t="s">
        <v>181</v>
      </c>
      <c r="W10" s="5" t="s">
        <v>182</v>
      </c>
      <c r="X10" s="5" t="s">
        <v>183</v>
      </c>
      <c r="Y10" s="5" t="s">
        <v>184</v>
      </c>
      <c r="Z10" s="5" t="s">
        <v>185</v>
      </c>
      <c r="AA10" s="5" t="s">
        <v>186</v>
      </c>
    </row>
    <row r="11" spans="1:27" x14ac:dyDescent="0.3">
      <c r="A11" s="5" t="s">
        <v>36</v>
      </c>
      <c r="B11" s="6" t="s">
        <v>39</v>
      </c>
      <c r="C11" s="6" t="s">
        <v>40</v>
      </c>
      <c r="D11" s="6" t="s">
        <v>41</v>
      </c>
      <c r="E11" s="5" t="s">
        <v>187</v>
      </c>
      <c r="F11" s="5" t="s">
        <v>188</v>
      </c>
      <c r="G11" s="5" t="s">
        <v>189</v>
      </c>
      <c r="H11" s="5" t="s">
        <v>190</v>
      </c>
      <c r="I11" s="5" t="s">
        <v>191</v>
      </c>
      <c r="J11" s="5" t="s">
        <v>192</v>
      </c>
      <c r="K11" s="5" t="s">
        <v>193</v>
      </c>
      <c r="L11" s="5" t="s">
        <v>194</v>
      </c>
      <c r="M11" s="5" t="s">
        <v>195</v>
      </c>
      <c r="N11" s="5" t="s">
        <v>196</v>
      </c>
      <c r="O11" s="5" t="s">
        <v>197</v>
      </c>
      <c r="P11" s="5" t="s">
        <v>198</v>
      </c>
      <c r="Q11" s="5" t="s">
        <v>199</v>
      </c>
      <c r="R11" s="5" t="s">
        <v>200</v>
      </c>
      <c r="S11" s="5" t="s">
        <v>201</v>
      </c>
      <c r="T11" s="5" t="s">
        <v>202</v>
      </c>
      <c r="U11" s="5" t="s">
        <v>203</v>
      </c>
      <c r="V11" s="5" t="s">
        <v>204</v>
      </c>
      <c r="W11" s="5" t="s">
        <v>205</v>
      </c>
      <c r="X11" s="5" t="s">
        <v>206</v>
      </c>
      <c r="Y11" s="5" t="s">
        <v>207</v>
      </c>
      <c r="Z11" s="5" t="s">
        <v>208</v>
      </c>
      <c r="AA11" s="5" t="s">
        <v>209</v>
      </c>
    </row>
    <row r="12" spans="1:27" x14ac:dyDescent="0.3">
      <c r="A12" s="5" t="s">
        <v>37</v>
      </c>
      <c r="B12" s="6" t="s">
        <v>39</v>
      </c>
      <c r="C12" s="6" t="s">
        <v>40</v>
      </c>
      <c r="D12" s="6" t="s">
        <v>26</v>
      </c>
      <c r="E12" s="5" t="s">
        <v>210</v>
      </c>
      <c r="F12" s="5" t="s">
        <v>211</v>
      </c>
      <c r="G12" s="5" t="s">
        <v>212</v>
      </c>
      <c r="H12" s="5" t="s">
        <v>213</v>
      </c>
      <c r="I12" s="5" t="s">
        <v>214</v>
      </c>
      <c r="J12" s="5" t="s">
        <v>215</v>
      </c>
      <c r="K12" s="5" t="s">
        <v>216</v>
      </c>
      <c r="L12" s="5" t="s">
        <v>217</v>
      </c>
      <c r="M12" s="5" t="s">
        <v>218</v>
      </c>
      <c r="N12" s="5" t="s">
        <v>219</v>
      </c>
      <c r="O12" s="5" t="s">
        <v>220</v>
      </c>
      <c r="P12" s="5" t="s">
        <v>221</v>
      </c>
      <c r="Q12" s="5" t="s">
        <v>222</v>
      </c>
      <c r="R12" s="5" t="s">
        <v>223</v>
      </c>
      <c r="S12" s="5" t="s">
        <v>224</v>
      </c>
      <c r="T12" s="5" t="s">
        <v>225</v>
      </c>
      <c r="U12" s="5" t="s">
        <v>226</v>
      </c>
      <c r="V12" s="5" t="s">
        <v>227</v>
      </c>
      <c r="W12" s="5" t="s">
        <v>228</v>
      </c>
      <c r="X12" s="5" t="s">
        <v>229</v>
      </c>
      <c r="Y12" s="5" t="s">
        <v>230</v>
      </c>
      <c r="Z12" s="5" t="s">
        <v>231</v>
      </c>
      <c r="AA12" s="5" t="s">
        <v>232</v>
      </c>
    </row>
    <row r="13" spans="1:27" x14ac:dyDescent="0.3">
      <c r="A13" s="5" t="s">
        <v>64</v>
      </c>
      <c r="B13" s="6" t="s">
        <v>29</v>
      </c>
      <c r="C13" s="6" t="s">
        <v>40</v>
      </c>
      <c r="D13" s="6" t="s">
        <v>26</v>
      </c>
      <c r="E13" s="5" t="s">
        <v>520</v>
      </c>
      <c r="F13" s="5" t="s">
        <v>521</v>
      </c>
      <c r="G13" s="5" t="s">
        <v>522</v>
      </c>
      <c r="H13" s="5" t="s">
        <v>523</v>
      </c>
      <c r="I13" s="5" t="s">
        <v>524</v>
      </c>
      <c r="J13" s="5" t="s">
        <v>525</v>
      </c>
      <c r="K13" s="5" t="s">
        <v>526</v>
      </c>
      <c r="L13" s="5" t="s">
        <v>527</v>
      </c>
      <c r="M13" s="5" t="s">
        <v>528</v>
      </c>
      <c r="N13" s="5" t="s">
        <v>529</v>
      </c>
      <c r="O13" s="5" t="s">
        <v>530</v>
      </c>
      <c r="P13" s="5" t="s">
        <v>531</v>
      </c>
      <c r="Q13" s="5" t="s">
        <v>532</v>
      </c>
      <c r="S13" s="5" t="s">
        <v>533</v>
      </c>
      <c r="T13" s="5" t="s">
        <v>534</v>
      </c>
      <c r="U13" s="5" t="s">
        <v>535</v>
      </c>
      <c r="V13" s="5" t="s">
        <v>536</v>
      </c>
      <c r="X13" s="5" t="s">
        <v>537</v>
      </c>
      <c r="AA13" s="5" t="s">
        <v>538</v>
      </c>
    </row>
    <row r="14" spans="1:27" x14ac:dyDescent="0.3">
      <c r="A14" s="5" t="s">
        <v>38</v>
      </c>
      <c r="B14" s="6" t="s">
        <v>29</v>
      </c>
      <c r="C14" s="6" t="s">
        <v>40</v>
      </c>
      <c r="D14" s="6" t="s">
        <v>48</v>
      </c>
      <c r="E14" s="5" t="s">
        <v>233</v>
      </c>
      <c r="F14" s="5" t="s">
        <v>234</v>
      </c>
      <c r="G14" s="5" t="s">
        <v>235</v>
      </c>
      <c r="H14" s="5" t="s">
        <v>236</v>
      </c>
      <c r="I14" s="5" t="s">
        <v>237</v>
      </c>
      <c r="J14" s="5" t="s">
        <v>238</v>
      </c>
      <c r="K14" s="5" t="s">
        <v>239</v>
      </c>
      <c r="L14" s="5" t="s">
        <v>240</v>
      </c>
      <c r="M14" s="5" t="s">
        <v>241</v>
      </c>
      <c r="N14" s="5" t="s">
        <v>242</v>
      </c>
      <c r="O14" s="5" t="s">
        <v>243</v>
      </c>
      <c r="P14" s="5" t="s">
        <v>244</v>
      </c>
      <c r="Q14" s="5" t="s">
        <v>245</v>
      </c>
      <c r="R14" s="5" t="s">
        <v>246</v>
      </c>
      <c r="S14" s="5" t="s">
        <v>247</v>
      </c>
      <c r="T14" s="5" t="s">
        <v>248</v>
      </c>
      <c r="U14" s="5" t="s">
        <v>249</v>
      </c>
      <c r="W14" s="5" t="s">
        <v>250</v>
      </c>
      <c r="X14" s="5" t="s">
        <v>251</v>
      </c>
      <c r="Y14" s="5" t="s">
        <v>252</v>
      </c>
      <c r="Z14" s="5" t="s">
        <v>253</v>
      </c>
      <c r="AA14" s="5" t="s">
        <v>254</v>
      </c>
    </row>
    <row r="15" spans="1:27" x14ac:dyDescent="0.3">
      <c r="A15" s="5" t="s">
        <v>42</v>
      </c>
      <c r="B15" s="6" t="s">
        <v>50</v>
      </c>
      <c r="C15" s="6" t="s">
        <v>50</v>
      </c>
      <c r="D15" s="6" t="s">
        <v>26</v>
      </c>
      <c r="E15" s="5" t="s">
        <v>255</v>
      </c>
      <c r="F15" s="5" t="s">
        <v>256</v>
      </c>
      <c r="G15" s="5" t="s">
        <v>257</v>
      </c>
      <c r="H15" s="5" t="s">
        <v>258</v>
      </c>
      <c r="I15" s="5" t="s">
        <v>259</v>
      </c>
      <c r="J15" s="5" t="s">
        <v>260</v>
      </c>
      <c r="K15" s="5" t="s">
        <v>261</v>
      </c>
      <c r="L15" s="5" t="s">
        <v>262</v>
      </c>
      <c r="N15" s="5" t="s">
        <v>263</v>
      </c>
      <c r="O15" s="5" t="s">
        <v>264</v>
      </c>
      <c r="P15" s="5" t="s">
        <v>265</v>
      </c>
      <c r="Q15" s="5" t="s">
        <v>266</v>
      </c>
      <c r="R15" s="5" t="s">
        <v>267</v>
      </c>
      <c r="S15" s="5" t="s">
        <v>268</v>
      </c>
      <c r="T15" s="5" t="s">
        <v>269</v>
      </c>
      <c r="U15" s="5" t="s">
        <v>270</v>
      </c>
      <c r="V15" s="5" t="s">
        <v>271</v>
      </c>
      <c r="W15" s="5" t="s">
        <v>272</v>
      </c>
      <c r="X15" s="5" t="s">
        <v>273</v>
      </c>
      <c r="Y15" s="5" t="s">
        <v>274</v>
      </c>
      <c r="Z15" s="5" t="s">
        <v>275</v>
      </c>
      <c r="AA15" s="5" t="s">
        <v>276</v>
      </c>
    </row>
    <row r="16" spans="1:27" x14ac:dyDescent="0.3">
      <c r="A16" s="5" t="s">
        <v>44</v>
      </c>
      <c r="B16" s="6" t="s">
        <v>29</v>
      </c>
      <c r="C16" s="6" t="s">
        <v>40</v>
      </c>
      <c r="D16" s="6" t="s">
        <v>52</v>
      </c>
      <c r="E16" s="5" t="s">
        <v>277</v>
      </c>
      <c r="F16" s="5" t="s">
        <v>278</v>
      </c>
      <c r="G16" s="5" t="s">
        <v>279</v>
      </c>
      <c r="H16" s="5" t="s">
        <v>280</v>
      </c>
      <c r="I16" s="5" t="s">
        <v>281</v>
      </c>
      <c r="J16" s="5" t="s">
        <v>282</v>
      </c>
      <c r="K16" s="5" t="s">
        <v>283</v>
      </c>
      <c r="L16" s="5" t="s">
        <v>284</v>
      </c>
      <c r="M16" s="5" t="s">
        <v>285</v>
      </c>
      <c r="N16" s="5" t="s">
        <v>286</v>
      </c>
      <c r="O16" s="5" t="s">
        <v>287</v>
      </c>
      <c r="P16" s="5" t="s">
        <v>288</v>
      </c>
      <c r="Q16" s="5" t="s">
        <v>289</v>
      </c>
      <c r="R16" s="5" t="s">
        <v>290</v>
      </c>
      <c r="S16" s="5" t="s">
        <v>291</v>
      </c>
      <c r="T16" s="5" t="s">
        <v>292</v>
      </c>
      <c r="U16" s="5" t="s">
        <v>293</v>
      </c>
      <c r="V16" s="5" t="s">
        <v>294</v>
      </c>
      <c r="X16" s="5" t="s">
        <v>295</v>
      </c>
      <c r="Y16" s="5" t="s">
        <v>296</v>
      </c>
      <c r="Z16" s="5" t="s">
        <v>297</v>
      </c>
      <c r="AA16" s="5" t="s">
        <v>298</v>
      </c>
    </row>
    <row r="17" spans="1:27" x14ac:dyDescent="0.3">
      <c r="A17" s="5" t="s">
        <v>45</v>
      </c>
      <c r="B17" s="6" t="s">
        <v>54</v>
      </c>
      <c r="C17" s="6" t="s">
        <v>40</v>
      </c>
      <c r="D17" s="6" t="s">
        <v>26</v>
      </c>
      <c r="E17" s="5" t="s">
        <v>299</v>
      </c>
      <c r="F17" s="5" t="s">
        <v>300</v>
      </c>
      <c r="G17" s="5" t="s">
        <v>301</v>
      </c>
      <c r="H17" s="5" t="s">
        <v>302</v>
      </c>
      <c r="I17" s="5" t="s">
        <v>303</v>
      </c>
      <c r="J17" s="5" t="s">
        <v>304</v>
      </c>
      <c r="K17" s="5" t="s">
        <v>305</v>
      </c>
      <c r="L17" s="5" t="s">
        <v>306</v>
      </c>
      <c r="M17" s="5" t="s">
        <v>307</v>
      </c>
      <c r="N17" s="5" t="s">
        <v>308</v>
      </c>
      <c r="O17" s="5" t="s">
        <v>309</v>
      </c>
      <c r="P17" s="5" t="s">
        <v>310</v>
      </c>
      <c r="Q17" s="5" t="s">
        <v>311</v>
      </c>
      <c r="R17" s="5" t="s">
        <v>312</v>
      </c>
      <c r="S17" s="5" t="s">
        <v>313</v>
      </c>
      <c r="T17" s="5" t="s">
        <v>314</v>
      </c>
      <c r="U17" s="5" t="s">
        <v>315</v>
      </c>
      <c r="V17" s="5" t="s">
        <v>316</v>
      </c>
      <c r="W17" s="5" t="s">
        <v>317</v>
      </c>
      <c r="X17" s="5" t="s">
        <v>318</v>
      </c>
      <c r="Y17" s="5" t="s">
        <v>319</v>
      </c>
      <c r="Z17" s="5" t="s">
        <v>320</v>
      </c>
      <c r="AA17" s="5" t="s">
        <v>321</v>
      </c>
    </row>
    <row r="18" spans="1:27" x14ac:dyDescent="0.3">
      <c r="A18" s="5" t="s">
        <v>65</v>
      </c>
      <c r="B18" s="6" t="s">
        <v>39</v>
      </c>
      <c r="C18" s="6" t="s">
        <v>56</v>
      </c>
      <c r="D18" s="6" t="s">
        <v>41</v>
      </c>
      <c r="E18" s="5" t="s">
        <v>539</v>
      </c>
      <c r="F18" s="5" t="s">
        <v>540</v>
      </c>
      <c r="G18" s="5" t="s">
        <v>541</v>
      </c>
      <c r="H18" s="5" t="s">
        <v>542</v>
      </c>
      <c r="I18" s="5" t="s">
        <v>543</v>
      </c>
      <c r="J18" s="5" t="s">
        <v>544</v>
      </c>
      <c r="K18" s="5" t="s">
        <v>545</v>
      </c>
      <c r="L18" s="5" t="s">
        <v>546</v>
      </c>
      <c r="N18" s="5" t="s">
        <v>547</v>
      </c>
      <c r="O18" s="5" t="s">
        <v>548</v>
      </c>
      <c r="P18" s="5" t="s">
        <v>549</v>
      </c>
      <c r="S18" s="5" t="s">
        <v>550</v>
      </c>
      <c r="T18" s="5" t="s">
        <v>551</v>
      </c>
      <c r="U18" s="5" t="s">
        <v>552</v>
      </c>
      <c r="V18" s="5" t="s">
        <v>553</v>
      </c>
      <c r="W18" s="5" t="s">
        <v>554</v>
      </c>
      <c r="X18" s="5" t="s">
        <v>555</v>
      </c>
      <c r="Y18" s="5" t="s">
        <v>556</v>
      </c>
      <c r="Z18" s="5" t="s">
        <v>557</v>
      </c>
      <c r="AA18" s="5" t="s">
        <v>558</v>
      </c>
    </row>
    <row r="19" spans="1:27" x14ac:dyDescent="0.3">
      <c r="A19" s="5" t="s">
        <v>66</v>
      </c>
      <c r="B19" s="6" t="s">
        <v>74</v>
      </c>
      <c r="C19" s="6" t="s">
        <v>58</v>
      </c>
      <c r="D19" s="6" t="s">
        <v>26</v>
      </c>
      <c r="E19" s="5" t="s">
        <v>559</v>
      </c>
      <c r="F19" s="5" t="s">
        <v>560</v>
      </c>
      <c r="G19" s="5" t="s">
        <v>561</v>
      </c>
      <c r="H19" s="5" t="s">
        <v>562</v>
      </c>
      <c r="I19" s="5" t="s">
        <v>563</v>
      </c>
      <c r="J19" s="5" t="s">
        <v>564</v>
      </c>
      <c r="K19" s="5" t="s">
        <v>565</v>
      </c>
      <c r="L19" s="5" t="s">
        <v>566</v>
      </c>
      <c r="M19" s="5" t="s">
        <v>567</v>
      </c>
      <c r="N19" s="5" t="s">
        <v>568</v>
      </c>
      <c r="O19" s="5" t="s">
        <v>569</v>
      </c>
      <c r="P19" s="5" t="s">
        <v>570</v>
      </c>
      <c r="Q19" s="5" t="s">
        <v>571</v>
      </c>
      <c r="R19" s="5" t="s">
        <v>572</v>
      </c>
      <c r="S19" s="5" t="s">
        <v>573</v>
      </c>
      <c r="T19" s="5" t="s">
        <v>574</v>
      </c>
      <c r="U19" s="5" t="s">
        <v>575</v>
      </c>
      <c r="V19" s="5" t="s">
        <v>576</v>
      </c>
      <c r="W19" s="5" t="s">
        <v>577</v>
      </c>
      <c r="X19" s="5" t="s">
        <v>578</v>
      </c>
      <c r="Y19" s="5" t="s">
        <v>579</v>
      </c>
      <c r="Z19" s="5" t="s">
        <v>580</v>
      </c>
      <c r="AA19" s="5" t="s">
        <v>581</v>
      </c>
    </row>
    <row r="20" spans="1:27" x14ac:dyDescent="0.3">
      <c r="A20" s="5" t="s">
        <v>46</v>
      </c>
      <c r="B20" s="6" t="s">
        <v>29</v>
      </c>
      <c r="C20" s="6" t="s">
        <v>58</v>
      </c>
      <c r="D20" s="6" t="s">
        <v>60</v>
      </c>
      <c r="E20" s="5" t="s">
        <v>322</v>
      </c>
      <c r="F20" s="5" t="s">
        <v>323</v>
      </c>
      <c r="G20" s="5" t="s">
        <v>324</v>
      </c>
      <c r="H20" s="5" t="s">
        <v>325</v>
      </c>
      <c r="I20" s="5" t="s">
        <v>326</v>
      </c>
      <c r="J20" s="5" t="s">
        <v>327</v>
      </c>
      <c r="K20" s="5" t="s">
        <v>328</v>
      </c>
      <c r="L20" s="5" t="s">
        <v>329</v>
      </c>
      <c r="M20" s="5" t="s">
        <v>330</v>
      </c>
      <c r="N20" s="5" t="s">
        <v>331</v>
      </c>
      <c r="O20" s="5" t="s">
        <v>332</v>
      </c>
      <c r="P20" s="5" t="s">
        <v>333</v>
      </c>
      <c r="Q20" s="5" t="s">
        <v>334</v>
      </c>
      <c r="R20" s="5" t="s">
        <v>335</v>
      </c>
      <c r="S20" s="5" t="s">
        <v>336</v>
      </c>
      <c r="T20" s="5" t="s">
        <v>337</v>
      </c>
      <c r="U20" s="5" t="s">
        <v>338</v>
      </c>
      <c r="V20" s="5" t="s">
        <v>339</v>
      </c>
      <c r="W20" s="5" t="s">
        <v>340</v>
      </c>
      <c r="X20" s="5" t="s">
        <v>341</v>
      </c>
      <c r="Y20" s="5" t="s">
        <v>342</v>
      </c>
      <c r="Z20" s="5" t="s">
        <v>343</v>
      </c>
      <c r="AA20" s="5" t="s">
        <v>344</v>
      </c>
    </row>
    <row r="21" spans="1:27" x14ac:dyDescent="0.3">
      <c r="A21" s="5" t="s">
        <v>47</v>
      </c>
      <c r="B21" s="6" t="s">
        <v>62</v>
      </c>
      <c r="C21" s="6" t="s">
        <v>58</v>
      </c>
      <c r="D21" s="6" t="s">
        <v>26</v>
      </c>
      <c r="E21" s="5" t="s">
        <v>345</v>
      </c>
      <c r="F21" s="5" t="s">
        <v>346</v>
      </c>
      <c r="G21" s="5" t="s">
        <v>347</v>
      </c>
      <c r="H21" s="5" t="s">
        <v>348</v>
      </c>
      <c r="I21" s="5" t="s">
        <v>349</v>
      </c>
      <c r="J21" s="5" t="s">
        <v>350</v>
      </c>
      <c r="K21" s="5" t="s">
        <v>351</v>
      </c>
      <c r="L21" s="5" t="s">
        <v>352</v>
      </c>
      <c r="M21" s="5" t="s">
        <v>353</v>
      </c>
      <c r="N21" s="5" t="s">
        <v>354</v>
      </c>
      <c r="O21" s="5" t="s">
        <v>355</v>
      </c>
      <c r="P21" s="5" t="s">
        <v>356</v>
      </c>
      <c r="Q21" s="5" t="s">
        <v>357</v>
      </c>
      <c r="S21" s="5" t="s">
        <v>358</v>
      </c>
      <c r="T21" s="5" t="s">
        <v>359</v>
      </c>
      <c r="U21" s="5" t="s">
        <v>360</v>
      </c>
      <c r="X21" s="5" t="s">
        <v>361</v>
      </c>
      <c r="Y21" s="5" t="s">
        <v>362</v>
      </c>
      <c r="Z21" s="5" t="s">
        <v>363</v>
      </c>
      <c r="AA21" s="5" t="s">
        <v>364</v>
      </c>
    </row>
    <row r="22" spans="1:27" x14ac:dyDescent="0.3">
      <c r="A22" s="5" t="s">
        <v>49</v>
      </c>
      <c r="B22" s="6" t="s">
        <v>62</v>
      </c>
      <c r="C22" s="6" t="s">
        <v>58</v>
      </c>
      <c r="D22" s="6" t="s">
        <v>26</v>
      </c>
      <c r="E22" s="5" t="s">
        <v>365</v>
      </c>
      <c r="F22" s="5" t="s">
        <v>366</v>
      </c>
      <c r="G22" s="5" t="s">
        <v>367</v>
      </c>
      <c r="H22" s="5" t="s">
        <v>368</v>
      </c>
      <c r="I22" s="5" t="s">
        <v>369</v>
      </c>
      <c r="J22" s="5" t="s">
        <v>370</v>
      </c>
      <c r="K22" s="5" t="s">
        <v>371</v>
      </c>
      <c r="L22" s="5" t="s">
        <v>372</v>
      </c>
      <c r="M22" s="5" t="s">
        <v>373</v>
      </c>
      <c r="N22" s="5" t="s">
        <v>374</v>
      </c>
      <c r="O22" s="5" t="s">
        <v>375</v>
      </c>
      <c r="P22" s="5" t="s">
        <v>376</v>
      </c>
      <c r="Q22" s="5" t="s">
        <v>377</v>
      </c>
      <c r="R22" s="5" t="s">
        <v>378</v>
      </c>
      <c r="S22" s="5" t="s">
        <v>379</v>
      </c>
      <c r="T22" s="5" t="s">
        <v>380</v>
      </c>
      <c r="U22" s="5" t="s">
        <v>381</v>
      </c>
      <c r="V22" s="5" t="s">
        <v>382</v>
      </c>
      <c r="W22" s="5" t="s">
        <v>383</v>
      </c>
      <c r="X22" s="5" t="s">
        <v>384</v>
      </c>
      <c r="Z22" s="5" t="s">
        <v>385</v>
      </c>
      <c r="AA22" s="5" t="s">
        <v>386</v>
      </c>
    </row>
    <row r="23" spans="1:27" x14ac:dyDescent="0.3">
      <c r="A23" s="5" t="s">
        <v>51</v>
      </c>
      <c r="B23" s="6" t="s">
        <v>34</v>
      </c>
      <c r="C23" s="6" t="s">
        <v>25</v>
      </c>
      <c r="D23" s="6" t="s">
        <v>26</v>
      </c>
      <c r="E23" s="5" t="s">
        <v>387</v>
      </c>
      <c r="F23" s="5" t="s">
        <v>388</v>
      </c>
      <c r="G23" s="5" t="s">
        <v>389</v>
      </c>
      <c r="H23" s="5" t="s">
        <v>390</v>
      </c>
      <c r="I23" s="5" t="s">
        <v>391</v>
      </c>
      <c r="J23" s="5" t="s">
        <v>392</v>
      </c>
      <c r="K23" s="5" t="s">
        <v>393</v>
      </c>
      <c r="L23" s="5" t="s">
        <v>394</v>
      </c>
      <c r="M23" s="5" t="s">
        <v>395</v>
      </c>
      <c r="N23" s="5" t="s">
        <v>396</v>
      </c>
      <c r="O23" s="5" t="s">
        <v>397</v>
      </c>
      <c r="P23" s="5" t="s">
        <v>398</v>
      </c>
      <c r="Q23" s="5" t="s">
        <v>399</v>
      </c>
      <c r="R23" s="5" t="s">
        <v>400</v>
      </c>
      <c r="S23" s="5" t="s">
        <v>401</v>
      </c>
      <c r="T23" s="5" t="s">
        <v>402</v>
      </c>
      <c r="U23" s="5" t="s">
        <v>403</v>
      </c>
      <c r="V23" s="5" t="s">
        <v>404</v>
      </c>
      <c r="W23" s="5" t="s">
        <v>405</v>
      </c>
      <c r="X23" s="5" t="s">
        <v>406</v>
      </c>
      <c r="Y23" s="5" t="s">
        <v>407</v>
      </c>
      <c r="Z23" s="5" t="s">
        <v>408</v>
      </c>
      <c r="AA23" s="5" t="s">
        <v>409</v>
      </c>
    </row>
    <row r="24" spans="1:27" x14ac:dyDescent="0.3">
      <c r="A24" s="5" t="s">
        <v>67</v>
      </c>
      <c r="B24" s="6" t="s">
        <v>39</v>
      </c>
      <c r="C24" s="6" t="s">
        <v>40</v>
      </c>
      <c r="D24" s="6" t="s">
        <v>26</v>
      </c>
      <c r="E24" s="5" t="s">
        <v>582</v>
      </c>
      <c r="F24" s="5" t="s">
        <v>583</v>
      </c>
      <c r="G24" s="5" t="s">
        <v>584</v>
      </c>
      <c r="H24" s="5" t="s">
        <v>585</v>
      </c>
      <c r="I24" s="5" t="s">
        <v>586</v>
      </c>
      <c r="J24" s="5" t="s">
        <v>587</v>
      </c>
      <c r="K24" s="5" t="s">
        <v>588</v>
      </c>
      <c r="M24" s="5" t="s">
        <v>589</v>
      </c>
      <c r="N24" s="5" t="s">
        <v>590</v>
      </c>
      <c r="O24" s="5" t="s">
        <v>591</v>
      </c>
      <c r="P24" s="5" t="s">
        <v>592</v>
      </c>
      <c r="Q24" s="5" t="s">
        <v>593</v>
      </c>
      <c r="R24" s="5" t="s">
        <v>594</v>
      </c>
      <c r="S24" s="5" t="s">
        <v>595</v>
      </c>
      <c r="T24" s="5" t="s">
        <v>596</v>
      </c>
      <c r="U24" s="5" t="s">
        <v>597</v>
      </c>
      <c r="V24" s="5" t="s">
        <v>598</v>
      </c>
      <c r="W24" s="5" t="s">
        <v>599</v>
      </c>
      <c r="X24" s="5" t="s">
        <v>600</v>
      </c>
      <c r="Y24" s="5" t="s">
        <v>601</v>
      </c>
      <c r="Z24" s="5" t="s">
        <v>602</v>
      </c>
      <c r="AA24" s="5" t="s">
        <v>603</v>
      </c>
    </row>
    <row r="25" spans="1:27" x14ac:dyDescent="0.3">
      <c r="A25" s="5" t="s">
        <v>69</v>
      </c>
      <c r="B25" s="6" t="s">
        <v>39</v>
      </c>
      <c r="C25" s="6" t="s">
        <v>40</v>
      </c>
      <c r="D25" s="6" t="s">
        <v>26</v>
      </c>
      <c r="E25" s="5" t="s">
        <v>604</v>
      </c>
      <c r="F25" s="5" t="s">
        <v>605</v>
      </c>
      <c r="G25" s="5" t="s">
        <v>606</v>
      </c>
      <c r="H25" s="5" t="s">
        <v>607</v>
      </c>
      <c r="I25" s="5" t="s">
        <v>608</v>
      </c>
      <c r="J25" s="5" t="s">
        <v>609</v>
      </c>
      <c r="K25" s="5" t="s">
        <v>610</v>
      </c>
      <c r="M25" s="5" t="s">
        <v>611</v>
      </c>
      <c r="O25" s="5" t="s">
        <v>612</v>
      </c>
      <c r="P25" s="5" t="s">
        <v>613</v>
      </c>
      <c r="S25" s="5" t="s">
        <v>614</v>
      </c>
      <c r="T25" s="5" t="s">
        <v>615</v>
      </c>
      <c r="U25" s="5" t="s">
        <v>616</v>
      </c>
      <c r="V25" s="5" t="s">
        <v>617</v>
      </c>
      <c r="X25" s="5" t="s">
        <v>618</v>
      </c>
      <c r="Y25" s="5" t="s">
        <v>619</v>
      </c>
      <c r="Z25" s="5" t="s">
        <v>620</v>
      </c>
      <c r="AA25" s="5" t="s">
        <v>621</v>
      </c>
    </row>
    <row r="26" spans="1:27" x14ac:dyDescent="0.3">
      <c r="A26" s="5" t="s">
        <v>71</v>
      </c>
      <c r="B26" s="6" t="s">
        <v>29</v>
      </c>
      <c r="C26" s="6" t="s">
        <v>40</v>
      </c>
      <c r="D26" s="6" t="s">
        <v>68</v>
      </c>
      <c r="E26" s="5" t="s">
        <v>622</v>
      </c>
      <c r="F26" s="5" t="s">
        <v>623</v>
      </c>
      <c r="G26" s="5" t="s">
        <v>624</v>
      </c>
      <c r="H26" s="5" t="s">
        <v>625</v>
      </c>
      <c r="J26" s="5" t="s">
        <v>626</v>
      </c>
      <c r="K26" s="5" t="s">
        <v>627</v>
      </c>
      <c r="N26" s="5" t="s">
        <v>628</v>
      </c>
      <c r="O26" s="5" t="s">
        <v>629</v>
      </c>
      <c r="P26" s="5" t="s">
        <v>630</v>
      </c>
      <c r="Q26" s="5" t="s">
        <v>631</v>
      </c>
      <c r="R26" s="5" t="s">
        <v>632</v>
      </c>
      <c r="S26" s="5" t="s">
        <v>633</v>
      </c>
      <c r="T26" s="5" t="s">
        <v>634</v>
      </c>
      <c r="U26" s="5" t="s">
        <v>635</v>
      </c>
      <c r="V26" s="5" t="s">
        <v>636</v>
      </c>
      <c r="W26" s="5" t="s">
        <v>637</v>
      </c>
      <c r="X26" s="5" t="s">
        <v>638</v>
      </c>
      <c r="Y26" s="5" t="s">
        <v>639</v>
      </c>
      <c r="Z26" s="5" t="s">
        <v>640</v>
      </c>
      <c r="AA26" s="5" t="s">
        <v>641</v>
      </c>
    </row>
    <row r="27" spans="1:27" x14ac:dyDescent="0.3">
      <c r="A27" s="5" t="s">
        <v>73</v>
      </c>
      <c r="B27" s="6" t="s">
        <v>70</v>
      </c>
      <c r="C27" s="6" t="s">
        <v>70</v>
      </c>
      <c r="D27" s="6" t="s">
        <v>26</v>
      </c>
      <c r="E27" s="5" t="s">
        <v>642</v>
      </c>
      <c r="F27" s="5" t="s">
        <v>643</v>
      </c>
      <c r="G27" s="5" t="s">
        <v>644</v>
      </c>
      <c r="H27" s="5" t="s">
        <v>645</v>
      </c>
      <c r="I27" s="5" t="s">
        <v>646</v>
      </c>
      <c r="J27" s="5" t="s">
        <v>647</v>
      </c>
      <c r="K27" s="5" t="s">
        <v>648</v>
      </c>
      <c r="L27" s="5" t="s">
        <v>649</v>
      </c>
      <c r="M27" s="5" t="s">
        <v>650</v>
      </c>
      <c r="N27" s="5" t="s">
        <v>651</v>
      </c>
      <c r="O27" s="5" t="s">
        <v>652</v>
      </c>
      <c r="P27" s="5" t="s">
        <v>653</v>
      </c>
      <c r="Q27" s="5" t="s">
        <v>654</v>
      </c>
      <c r="R27" s="5" t="s">
        <v>655</v>
      </c>
      <c r="S27" s="5" t="s">
        <v>656</v>
      </c>
      <c r="T27" s="5" t="s">
        <v>657</v>
      </c>
      <c r="U27" s="5" t="s">
        <v>658</v>
      </c>
      <c r="V27" s="5" t="s">
        <v>659</v>
      </c>
      <c r="X27" s="5" t="s">
        <v>660</v>
      </c>
      <c r="Y27" s="5" t="s">
        <v>661</v>
      </c>
      <c r="Z27" s="5" t="s">
        <v>662</v>
      </c>
      <c r="AA27" s="5" t="s">
        <v>663</v>
      </c>
    </row>
    <row r="28" spans="1:27" x14ac:dyDescent="0.3">
      <c r="A28" s="5" t="s">
        <v>53</v>
      </c>
      <c r="B28" s="6" t="s">
        <v>39</v>
      </c>
      <c r="C28" s="6" t="s">
        <v>58</v>
      </c>
      <c r="D28" s="6" t="s">
        <v>72</v>
      </c>
      <c r="E28" s="5" t="s">
        <v>410</v>
      </c>
      <c r="F28" s="5" t="s">
        <v>411</v>
      </c>
      <c r="G28" s="5" t="s">
        <v>412</v>
      </c>
      <c r="H28" s="5" t="s">
        <v>413</v>
      </c>
      <c r="I28" s="5" t="s">
        <v>414</v>
      </c>
      <c r="J28" s="5" t="s">
        <v>415</v>
      </c>
      <c r="K28" s="5" t="s">
        <v>416</v>
      </c>
      <c r="L28" s="5" t="s">
        <v>417</v>
      </c>
      <c r="N28" s="5" t="s">
        <v>418</v>
      </c>
      <c r="O28" s="5" t="s">
        <v>419</v>
      </c>
      <c r="P28" s="5" t="s">
        <v>420</v>
      </c>
      <c r="Q28" s="5" t="s">
        <v>421</v>
      </c>
      <c r="R28" s="5" t="s">
        <v>422</v>
      </c>
      <c r="S28" s="5" t="s">
        <v>423</v>
      </c>
      <c r="T28" s="5" t="s">
        <v>424</v>
      </c>
      <c r="U28" s="5" t="s">
        <v>425</v>
      </c>
      <c r="V28" s="5" t="s">
        <v>426</v>
      </c>
      <c r="W28" s="5" t="s">
        <v>427</v>
      </c>
      <c r="X28" s="5" t="s">
        <v>428</v>
      </c>
      <c r="Y28" s="5" t="s">
        <v>429</v>
      </c>
      <c r="Z28" s="5" t="s">
        <v>430</v>
      </c>
      <c r="AA28" s="5" t="s">
        <v>431</v>
      </c>
    </row>
    <row r="29" spans="1:27" x14ac:dyDescent="0.3">
      <c r="A29" s="5" t="s">
        <v>55</v>
      </c>
      <c r="B29" s="6" t="s">
        <v>74</v>
      </c>
      <c r="C29" s="6" t="s">
        <v>58</v>
      </c>
      <c r="D29" s="6" t="s">
        <v>26</v>
      </c>
      <c r="E29" s="5" t="s">
        <v>432</v>
      </c>
      <c r="F29" s="5" t="s">
        <v>433</v>
      </c>
      <c r="G29" s="5" t="s">
        <v>434</v>
      </c>
      <c r="H29" s="5" t="s">
        <v>435</v>
      </c>
      <c r="I29" s="5" t="s">
        <v>436</v>
      </c>
      <c r="J29" s="5" t="s">
        <v>437</v>
      </c>
      <c r="K29" s="5" t="s">
        <v>438</v>
      </c>
      <c r="L29" s="5" t="s">
        <v>439</v>
      </c>
      <c r="M29" s="5" t="s">
        <v>440</v>
      </c>
      <c r="N29" s="5" t="s">
        <v>441</v>
      </c>
      <c r="O29" s="5" t="s">
        <v>442</v>
      </c>
      <c r="P29" s="5" t="s">
        <v>443</v>
      </c>
      <c r="Q29" s="5" t="s">
        <v>444</v>
      </c>
      <c r="R29" s="5" t="s">
        <v>445</v>
      </c>
      <c r="S29" s="5" t="s">
        <v>446</v>
      </c>
      <c r="T29" s="5" t="s">
        <v>447</v>
      </c>
      <c r="U29" s="5" t="s">
        <v>448</v>
      </c>
      <c r="V29" s="5" t="s">
        <v>449</v>
      </c>
      <c r="W29" s="5" t="s">
        <v>450</v>
      </c>
      <c r="X29" s="5" t="s">
        <v>451</v>
      </c>
      <c r="Y29" s="5" t="s">
        <v>452</v>
      </c>
      <c r="Z29" s="5" t="s">
        <v>453</v>
      </c>
      <c r="AA29" s="5" t="s">
        <v>454</v>
      </c>
    </row>
    <row r="30" spans="1:27" x14ac:dyDescent="0.3">
      <c r="A30" s="5" t="s">
        <v>75</v>
      </c>
      <c r="B30" s="6" t="s">
        <v>29</v>
      </c>
      <c r="C30" s="6" t="s">
        <v>40</v>
      </c>
      <c r="D30" s="6" t="s">
        <v>43</v>
      </c>
      <c r="E30" s="5" t="s">
        <v>664</v>
      </c>
      <c r="F30" s="5" t="s">
        <v>665</v>
      </c>
      <c r="G30" s="5" t="s">
        <v>666</v>
      </c>
      <c r="H30" s="5" t="s">
        <v>667</v>
      </c>
      <c r="I30" s="5" t="s">
        <v>668</v>
      </c>
      <c r="J30" s="5" t="s">
        <v>669</v>
      </c>
      <c r="K30" s="5" t="s">
        <v>670</v>
      </c>
      <c r="N30" s="5" t="s">
        <v>671</v>
      </c>
      <c r="O30" s="5" t="s">
        <v>672</v>
      </c>
      <c r="P30" s="5" t="s">
        <v>673</v>
      </c>
      <c r="Q30" s="5" t="s">
        <v>674</v>
      </c>
      <c r="S30" s="5" t="s">
        <v>675</v>
      </c>
      <c r="T30" s="5" t="s">
        <v>676</v>
      </c>
      <c r="U30" s="5" t="s">
        <v>677</v>
      </c>
      <c r="V30" s="5" t="s">
        <v>678</v>
      </c>
      <c r="W30" s="5" t="s">
        <v>679</v>
      </c>
      <c r="X30" s="5" t="s">
        <v>680</v>
      </c>
      <c r="Y30" s="5" t="s">
        <v>681</v>
      </c>
      <c r="Z30" s="5" t="s">
        <v>682</v>
      </c>
      <c r="AA30" s="5" t="s">
        <v>683</v>
      </c>
    </row>
    <row r="31" spans="1:27" x14ac:dyDescent="0.3">
      <c r="A31" s="5" t="s">
        <v>76</v>
      </c>
      <c r="B31" s="6" t="s">
        <v>74</v>
      </c>
      <c r="C31" s="6" t="s">
        <v>56</v>
      </c>
      <c r="D31" s="6" t="s">
        <v>26</v>
      </c>
      <c r="E31" s="5" t="s">
        <v>684</v>
      </c>
      <c r="F31" s="5" t="s">
        <v>685</v>
      </c>
      <c r="G31" s="5" t="s">
        <v>686</v>
      </c>
      <c r="H31" s="5" t="s">
        <v>687</v>
      </c>
      <c r="I31" s="5" t="s">
        <v>688</v>
      </c>
      <c r="J31" s="5" t="s">
        <v>689</v>
      </c>
      <c r="K31" s="5" t="s">
        <v>690</v>
      </c>
      <c r="N31" s="5" t="s">
        <v>691</v>
      </c>
      <c r="O31" s="5" t="s">
        <v>692</v>
      </c>
      <c r="P31" s="5" t="s">
        <v>693</v>
      </c>
      <c r="Q31" s="5" t="s">
        <v>694</v>
      </c>
      <c r="S31" s="5" t="s">
        <v>695</v>
      </c>
      <c r="T31" s="5" t="s">
        <v>696</v>
      </c>
      <c r="U31" s="5" t="s">
        <v>697</v>
      </c>
      <c r="Z31" s="5" t="s">
        <v>698</v>
      </c>
      <c r="AA31" s="5" t="s">
        <v>699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28B42-B8F0-4ADD-9FB7-FC862B850431}">
  <dimension ref="A1:G61"/>
  <sheetViews>
    <sheetView tabSelected="1" zoomScaleNormal="100" workbookViewId="0">
      <selection activeCell="E7" sqref="E7"/>
    </sheetView>
  </sheetViews>
  <sheetFormatPr defaultColWidth="8.58203125" defaultRowHeight="13" x14ac:dyDescent="0.3"/>
  <cols>
    <col min="1" max="1" width="5.58203125" style="5" bestFit="1" customWidth="1"/>
    <col min="2" max="2" width="29.75" style="5" bestFit="1" customWidth="1"/>
    <col min="3" max="3" width="38.33203125" style="5" bestFit="1" customWidth="1"/>
    <col min="4" max="4" width="11.83203125" style="5" bestFit="1" customWidth="1"/>
    <col min="5" max="5" width="15.6640625" style="5" customWidth="1"/>
    <col min="6" max="6" width="25.83203125" style="8" bestFit="1" customWidth="1"/>
    <col min="7" max="7" width="73.08203125" style="5" bestFit="1" customWidth="1"/>
    <col min="8" max="16384" width="8.58203125" style="5"/>
  </cols>
  <sheetData>
    <row r="1" spans="1:7" s="3" customFormat="1" ht="26.5" customHeight="1" x14ac:dyDescent="0.3">
      <c r="A1" s="3" t="s">
        <v>1925</v>
      </c>
      <c r="B1" s="3" t="s">
        <v>700</v>
      </c>
      <c r="C1" s="3" t="s">
        <v>701</v>
      </c>
      <c r="D1" s="3" t="s">
        <v>702</v>
      </c>
      <c r="E1" s="1" t="s">
        <v>1934</v>
      </c>
      <c r="F1" s="1" t="s">
        <v>703</v>
      </c>
      <c r="G1" s="1" t="s">
        <v>1928</v>
      </c>
    </row>
    <row r="2" spans="1:7" x14ac:dyDescent="0.3">
      <c r="A2" s="5" t="s">
        <v>704</v>
      </c>
      <c r="B2" s="5" t="s">
        <v>705</v>
      </c>
      <c r="C2" s="5" t="s">
        <v>706</v>
      </c>
      <c r="D2" s="5" t="s">
        <v>707</v>
      </c>
      <c r="E2" s="5">
        <f>COUNTIF(Table16[Theme C ID], Table4[[#This Row],[Theme C ID]])</f>
        <v>6</v>
      </c>
      <c r="F2" s="8" t="s">
        <v>708</v>
      </c>
      <c r="G2" s="8" t="s">
        <v>709</v>
      </c>
    </row>
    <row r="3" spans="1:7" x14ac:dyDescent="0.3">
      <c r="A3" s="5" t="s">
        <v>710</v>
      </c>
      <c r="B3" s="5" t="s">
        <v>705</v>
      </c>
      <c r="C3" s="5" t="s">
        <v>711</v>
      </c>
      <c r="D3" s="5" t="s">
        <v>707</v>
      </c>
      <c r="E3" s="5">
        <f>COUNTIF(Table16[Theme C ID], Table4[[#This Row],[Theme C ID]])</f>
        <v>6</v>
      </c>
      <c r="F3" s="8" t="s">
        <v>712</v>
      </c>
      <c r="G3" s="8" t="s">
        <v>713</v>
      </c>
    </row>
    <row r="4" spans="1:7" x14ac:dyDescent="0.3">
      <c r="A4" s="5" t="s">
        <v>714</v>
      </c>
      <c r="B4" s="5" t="s">
        <v>705</v>
      </c>
      <c r="C4" s="5" t="s">
        <v>715</v>
      </c>
      <c r="D4" s="5" t="s">
        <v>707</v>
      </c>
      <c r="E4" s="5">
        <f>COUNTIF(Table16[Theme C ID], Table4[[#This Row],[Theme C ID]])</f>
        <v>4</v>
      </c>
      <c r="F4" s="8" t="s">
        <v>716</v>
      </c>
      <c r="G4" s="8" t="s">
        <v>717</v>
      </c>
    </row>
    <row r="5" spans="1:7" ht="26" x14ac:dyDescent="0.3">
      <c r="A5" s="5" t="s">
        <v>718</v>
      </c>
      <c r="B5" s="5" t="s">
        <v>705</v>
      </c>
      <c r="C5" s="5" t="s">
        <v>719</v>
      </c>
      <c r="D5" s="5" t="s">
        <v>720</v>
      </c>
      <c r="E5" s="5">
        <f>COUNTIF(Table16[Theme C ID], Table4[[#This Row],[Theme C ID]])</f>
        <v>2</v>
      </c>
      <c r="F5" s="8" t="s">
        <v>721</v>
      </c>
      <c r="G5" s="8" t="s">
        <v>722</v>
      </c>
    </row>
    <row r="6" spans="1:7" x14ac:dyDescent="0.3">
      <c r="A6" s="5" t="s">
        <v>723</v>
      </c>
      <c r="B6" s="5" t="s">
        <v>705</v>
      </c>
      <c r="C6" s="5" t="s">
        <v>724</v>
      </c>
      <c r="D6" s="5" t="s">
        <v>707</v>
      </c>
      <c r="E6" s="5">
        <f>COUNTIF(Table16[Theme C ID], Table4[[#This Row],[Theme C ID]])</f>
        <v>1</v>
      </c>
      <c r="F6" s="8" t="s">
        <v>725</v>
      </c>
      <c r="G6" s="8" t="s">
        <v>726</v>
      </c>
    </row>
    <row r="7" spans="1:7" x14ac:dyDescent="0.3">
      <c r="A7" s="5" t="s">
        <v>727</v>
      </c>
      <c r="B7" s="5" t="s">
        <v>705</v>
      </c>
      <c r="C7" s="5" t="s">
        <v>728</v>
      </c>
      <c r="D7" s="5" t="s">
        <v>707</v>
      </c>
      <c r="E7" s="5">
        <f>COUNTIF(Table16[Theme C ID], Table4[[#This Row],[Theme C ID]])</f>
        <v>1</v>
      </c>
      <c r="F7" s="8" t="s">
        <v>712</v>
      </c>
      <c r="G7" s="8" t="s">
        <v>729</v>
      </c>
    </row>
    <row r="8" spans="1:7" ht="26" x14ac:dyDescent="0.3">
      <c r="A8" s="5" t="s">
        <v>730</v>
      </c>
      <c r="B8" s="5" t="s">
        <v>705</v>
      </c>
      <c r="C8" s="5" t="s">
        <v>731</v>
      </c>
      <c r="D8" s="5" t="s">
        <v>732</v>
      </c>
      <c r="E8" s="5">
        <f>COUNTIF(Table16[Theme C ID], Table4[[#This Row],[Theme C ID]])</f>
        <v>4</v>
      </c>
      <c r="F8" s="8" t="s">
        <v>733</v>
      </c>
      <c r="G8" s="8" t="s">
        <v>734</v>
      </c>
    </row>
    <row r="9" spans="1:7" x14ac:dyDescent="0.3">
      <c r="A9" s="5" t="s">
        <v>735</v>
      </c>
      <c r="B9" s="5" t="s">
        <v>705</v>
      </c>
      <c r="C9" s="5" t="s">
        <v>736</v>
      </c>
      <c r="D9" s="5" t="s">
        <v>707</v>
      </c>
      <c r="E9" s="5">
        <f>COUNTIF(Table16[Theme C ID], Table4[[#This Row],[Theme C ID]])</f>
        <v>2</v>
      </c>
      <c r="F9" s="8" t="s">
        <v>712</v>
      </c>
      <c r="G9" s="8" t="s">
        <v>737</v>
      </c>
    </row>
    <row r="10" spans="1:7" x14ac:dyDescent="0.3">
      <c r="A10" s="5" t="s">
        <v>738</v>
      </c>
      <c r="B10" s="5" t="s">
        <v>705</v>
      </c>
      <c r="C10" s="5" t="s">
        <v>739</v>
      </c>
      <c r="D10" s="5" t="s">
        <v>707</v>
      </c>
      <c r="E10" s="5">
        <f>COUNTIF(Table16[Theme C ID], Table4[[#This Row],[Theme C ID]])</f>
        <v>1</v>
      </c>
      <c r="F10" s="8" t="s">
        <v>716</v>
      </c>
      <c r="G10" s="8" t="s">
        <v>740</v>
      </c>
    </row>
    <row r="11" spans="1:7" x14ac:dyDescent="0.3">
      <c r="A11" s="5" t="s">
        <v>741</v>
      </c>
      <c r="B11" s="5" t="s">
        <v>705</v>
      </c>
      <c r="C11" s="5" t="s">
        <v>742</v>
      </c>
      <c r="D11" s="5" t="s">
        <v>732</v>
      </c>
      <c r="E11" s="5">
        <f>COUNTIF(Table16[Theme C ID], Table4[[#This Row],[Theme C ID]])</f>
        <v>4</v>
      </c>
      <c r="F11" s="8" t="s">
        <v>720</v>
      </c>
      <c r="G11" s="8"/>
    </row>
    <row r="12" spans="1:7" ht="26" x14ac:dyDescent="0.3">
      <c r="A12" s="5" t="s">
        <v>743</v>
      </c>
      <c r="B12" s="5" t="s">
        <v>705</v>
      </c>
      <c r="C12" s="5" t="s">
        <v>744</v>
      </c>
      <c r="D12" s="5" t="s">
        <v>720</v>
      </c>
      <c r="E12" s="5">
        <f>COUNTIF(Table16[Theme C ID], Table4[[#This Row],[Theme C ID]])</f>
        <v>16</v>
      </c>
      <c r="F12" s="8" t="s">
        <v>720</v>
      </c>
      <c r="G12" s="8" t="s">
        <v>745</v>
      </c>
    </row>
    <row r="13" spans="1:7" x14ac:dyDescent="0.3">
      <c r="A13" s="5" t="s">
        <v>746</v>
      </c>
      <c r="B13" s="5" t="s">
        <v>747</v>
      </c>
      <c r="C13" s="5" t="s">
        <v>748</v>
      </c>
      <c r="D13" s="5" t="s">
        <v>707</v>
      </c>
      <c r="E13" s="5">
        <f>COUNTIF(Table16[Theme C ID], Table4[[#This Row],[Theme C ID]])</f>
        <v>1</v>
      </c>
      <c r="F13" s="8" t="s">
        <v>712</v>
      </c>
      <c r="G13" s="8" t="s">
        <v>749</v>
      </c>
    </row>
    <row r="14" spans="1:7" x14ac:dyDescent="0.3">
      <c r="A14" s="5" t="s">
        <v>750</v>
      </c>
      <c r="B14" s="5" t="s">
        <v>751</v>
      </c>
      <c r="C14" s="5" t="s">
        <v>752</v>
      </c>
      <c r="D14" s="5" t="s">
        <v>707</v>
      </c>
      <c r="E14" s="5">
        <f>COUNTIF(Table16[Theme C ID], Table4[[#This Row],[Theme C ID]])</f>
        <v>8</v>
      </c>
      <c r="F14" s="8" t="s">
        <v>716</v>
      </c>
      <c r="G14" s="8" t="s">
        <v>753</v>
      </c>
    </row>
    <row r="15" spans="1:7" ht="26" x14ac:dyDescent="0.3">
      <c r="A15" s="5" t="s">
        <v>754</v>
      </c>
      <c r="B15" s="5" t="s">
        <v>751</v>
      </c>
      <c r="C15" s="5" t="s">
        <v>755</v>
      </c>
      <c r="D15" s="5" t="s">
        <v>707</v>
      </c>
      <c r="E15" s="5">
        <f>COUNTIF(Table16[Theme C ID], Table4[[#This Row],[Theme C ID]])</f>
        <v>5</v>
      </c>
      <c r="F15" s="8" t="s">
        <v>733</v>
      </c>
      <c r="G15" s="8" t="s">
        <v>756</v>
      </c>
    </row>
    <row r="16" spans="1:7" x14ac:dyDescent="0.3">
      <c r="A16" s="5" t="s">
        <v>757</v>
      </c>
      <c r="B16" s="5" t="s">
        <v>751</v>
      </c>
      <c r="C16" s="5" t="s">
        <v>758</v>
      </c>
      <c r="D16" s="5" t="s">
        <v>707</v>
      </c>
      <c r="E16" s="5">
        <f>COUNTIF(Table16[Theme C ID], Table4[[#This Row],[Theme C ID]])</f>
        <v>5</v>
      </c>
      <c r="F16" s="8" t="s">
        <v>712</v>
      </c>
      <c r="G16" s="8" t="s">
        <v>759</v>
      </c>
    </row>
    <row r="17" spans="1:7" ht="26" x14ac:dyDescent="0.3">
      <c r="A17" s="5" t="s">
        <v>760</v>
      </c>
      <c r="B17" s="5" t="s">
        <v>751</v>
      </c>
      <c r="C17" s="5" t="s">
        <v>761</v>
      </c>
      <c r="D17" s="5" t="s">
        <v>707</v>
      </c>
      <c r="E17" s="5">
        <f>COUNTIF(Table16[Theme C ID], Table4[[#This Row],[Theme C ID]])</f>
        <v>5</v>
      </c>
      <c r="F17" s="8" t="s">
        <v>721</v>
      </c>
      <c r="G17" s="8" t="s">
        <v>762</v>
      </c>
    </row>
    <row r="18" spans="1:7" ht="26" x14ac:dyDescent="0.3">
      <c r="A18" s="5" t="s">
        <v>763</v>
      </c>
      <c r="B18" s="5" t="s">
        <v>751</v>
      </c>
      <c r="C18" s="5" t="s">
        <v>764</v>
      </c>
      <c r="D18" s="5" t="s">
        <v>707</v>
      </c>
      <c r="E18" s="5">
        <f>COUNTIF(Table16[Theme C ID], Table4[[#This Row],[Theme C ID]])</f>
        <v>4</v>
      </c>
      <c r="F18" s="8" t="s">
        <v>765</v>
      </c>
      <c r="G18" s="8" t="s">
        <v>766</v>
      </c>
    </row>
    <row r="19" spans="1:7" ht="26" x14ac:dyDescent="0.3">
      <c r="A19" s="5" t="s">
        <v>767</v>
      </c>
      <c r="B19" s="5" t="s">
        <v>751</v>
      </c>
      <c r="C19" s="5" t="s">
        <v>768</v>
      </c>
      <c r="D19" s="5" t="s">
        <v>769</v>
      </c>
      <c r="E19" s="5">
        <f>COUNTIF(Table16[Theme C ID], Table4[[#This Row],[Theme C ID]])</f>
        <v>4</v>
      </c>
      <c r="F19" s="8" t="s">
        <v>733</v>
      </c>
      <c r="G19" s="8" t="s">
        <v>770</v>
      </c>
    </row>
    <row r="20" spans="1:7" x14ac:dyDescent="0.3">
      <c r="A20" s="5" t="s">
        <v>771</v>
      </c>
      <c r="B20" s="5" t="s">
        <v>751</v>
      </c>
      <c r="C20" s="5" t="s">
        <v>772</v>
      </c>
      <c r="D20" s="5" t="s">
        <v>707</v>
      </c>
      <c r="E20" s="5">
        <f>COUNTIF(Table16[Theme C ID], Table4[[#This Row],[Theme C ID]])</f>
        <v>1</v>
      </c>
      <c r="F20" s="8" t="s">
        <v>773</v>
      </c>
      <c r="G20" s="8" t="s">
        <v>774</v>
      </c>
    </row>
    <row r="21" spans="1:7" ht="26" x14ac:dyDescent="0.3">
      <c r="A21" s="5" t="s">
        <v>775</v>
      </c>
      <c r="B21" s="5" t="s">
        <v>751</v>
      </c>
      <c r="C21" s="5" t="s">
        <v>776</v>
      </c>
      <c r="D21" s="5" t="s">
        <v>769</v>
      </c>
      <c r="E21" s="5">
        <f>COUNTIF(Table16[Theme C ID], Table4[[#This Row],[Theme C ID]])</f>
        <v>3</v>
      </c>
      <c r="F21" s="8" t="s">
        <v>777</v>
      </c>
      <c r="G21" s="8" t="s">
        <v>778</v>
      </c>
    </row>
    <row r="22" spans="1:7" ht="26" x14ac:dyDescent="0.3">
      <c r="A22" s="5" t="s">
        <v>779</v>
      </c>
      <c r="B22" s="5" t="s">
        <v>751</v>
      </c>
      <c r="C22" s="5" t="s">
        <v>742</v>
      </c>
      <c r="D22" s="5" t="s">
        <v>732</v>
      </c>
      <c r="E22" s="5">
        <f>COUNTIF(Table16[Theme C ID], Table4[[#This Row],[Theme C ID]])</f>
        <v>2</v>
      </c>
      <c r="F22" s="8" t="s">
        <v>720</v>
      </c>
      <c r="G22" s="8" t="s">
        <v>780</v>
      </c>
    </row>
    <row r="23" spans="1:7" x14ac:dyDescent="0.3">
      <c r="A23" s="5" t="s">
        <v>781</v>
      </c>
      <c r="B23" s="5" t="s">
        <v>751</v>
      </c>
      <c r="C23" s="5" t="s">
        <v>782</v>
      </c>
      <c r="D23" s="5" t="s">
        <v>720</v>
      </c>
      <c r="E23" s="5">
        <f>COUNTIF(Table16[Theme C ID], Table4[[#This Row],[Theme C ID]])</f>
        <v>4</v>
      </c>
      <c r="F23" s="8" t="s">
        <v>720</v>
      </c>
      <c r="G23" s="8" t="s">
        <v>783</v>
      </c>
    </row>
    <row r="24" spans="1:7" x14ac:dyDescent="0.3">
      <c r="A24" s="5" t="s">
        <v>784</v>
      </c>
      <c r="B24" s="5" t="s">
        <v>785</v>
      </c>
      <c r="C24" s="5" t="s">
        <v>755</v>
      </c>
      <c r="D24" s="5" t="s">
        <v>707</v>
      </c>
      <c r="E24" s="5">
        <f>COUNTIF(Table16[Theme C ID], Table4[[#This Row],[Theme C ID]])</f>
        <v>4</v>
      </c>
      <c r="F24" s="8" t="s">
        <v>733</v>
      </c>
      <c r="G24" s="8" t="s">
        <v>786</v>
      </c>
    </row>
    <row r="25" spans="1:7" x14ac:dyDescent="0.3">
      <c r="A25" s="5" t="s">
        <v>787</v>
      </c>
      <c r="B25" s="5" t="s">
        <v>785</v>
      </c>
      <c r="C25" s="5" t="s">
        <v>788</v>
      </c>
      <c r="D25" s="5" t="s">
        <v>707</v>
      </c>
      <c r="E25" s="5">
        <f>COUNTIF(Table16[Theme C ID], Table4[[#This Row],[Theme C ID]])</f>
        <v>5</v>
      </c>
      <c r="F25" s="8" t="s">
        <v>716</v>
      </c>
      <c r="G25" s="5" t="s">
        <v>789</v>
      </c>
    </row>
    <row r="26" spans="1:7" x14ac:dyDescent="0.3">
      <c r="A26" s="5" t="s">
        <v>790</v>
      </c>
      <c r="B26" s="5" t="s">
        <v>785</v>
      </c>
      <c r="C26" s="5" t="s">
        <v>761</v>
      </c>
      <c r="D26" s="5" t="s">
        <v>707</v>
      </c>
      <c r="E26" s="5">
        <f>COUNTIF(Table16[Theme C ID], Table4[[#This Row],[Theme C ID]])</f>
        <v>5</v>
      </c>
      <c r="F26" s="8" t="s">
        <v>721</v>
      </c>
      <c r="G26" s="5" t="s">
        <v>791</v>
      </c>
    </row>
    <row r="27" spans="1:7" x14ac:dyDescent="0.3">
      <c r="A27" s="5" t="s">
        <v>792</v>
      </c>
      <c r="B27" s="5" t="s">
        <v>785</v>
      </c>
      <c r="C27" s="5" t="s">
        <v>793</v>
      </c>
      <c r="D27" s="5" t="s">
        <v>707</v>
      </c>
      <c r="E27" s="5">
        <f>COUNTIF(Table16[Theme C ID], Table4[[#This Row],[Theme C ID]])</f>
        <v>4</v>
      </c>
      <c r="F27" s="8" t="s">
        <v>725</v>
      </c>
      <c r="G27" s="5" t="s">
        <v>794</v>
      </c>
    </row>
    <row r="28" spans="1:7" x14ac:dyDescent="0.3">
      <c r="A28" s="5" t="s">
        <v>795</v>
      </c>
      <c r="B28" s="5" t="s">
        <v>785</v>
      </c>
      <c r="C28" s="5" t="s">
        <v>796</v>
      </c>
      <c r="D28" s="5" t="s">
        <v>707</v>
      </c>
      <c r="E28" s="5">
        <f>COUNTIF(Table16[Theme C ID], Table4[[#This Row],[Theme C ID]])</f>
        <v>4</v>
      </c>
      <c r="F28" s="8" t="s">
        <v>733</v>
      </c>
      <c r="G28" s="5" t="s">
        <v>797</v>
      </c>
    </row>
    <row r="29" spans="1:7" x14ac:dyDescent="0.3">
      <c r="A29" s="5" t="s">
        <v>798</v>
      </c>
      <c r="B29" s="5" t="s">
        <v>785</v>
      </c>
      <c r="C29" s="5" t="s">
        <v>764</v>
      </c>
      <c r="D29" s="5" t="s">
        <v>707</v>
      </c>
      <c r="E29" s="5">
        <f>COUNTIF(Table16[Theme C ID], Table4[[#This Row],[Theme C ID]])</f>
        <v>3</v>
      </c>
      <c r="F29" s="8" t="s">
        <v>799</v>
      </c>
      <c r="G29" s="5" t="s">
        <v>800</v>
      </c>
    </row>
    <row r="30" spans="1:7" x14ac:dyDescent="0.3">
      <c r="A30" s="5" t="s">
        <v>801</v>
      </c>
      <c r="B30" s="5" t="s">
        <v>785</v>
      </c>
      <c r="C30" s="5" t="s">
        <v>768</v>
      </c>
      <c r="D30" s="5" t="s">
        <v>769</v>
      </c>
      <c r="E30" s="5">
        <f>COUNTIF(Table16[Theme C ID], Table4[[#This Row],[Theme C ID]])</f>
        <v>3</v>
      </c>
      <c r="F30" s="8" t="s">
        <v>733</v>
      </c>
      <c r="G30" s="5" t="s">
        <v>802</v>
      </c>
    </row>
    <row r="31" spans="1:7" x14ac:dyDescent="0.3">
      <c r="A31" s="5" t="s">
        <v>803</v>
      </c>
      <c r="B31" s="5" t="s">
        <v>785</v>
      </c>
      <c r="C31" s="5" t="s">
        <v>804</v>
      </c>
      <c r="D31" s="5" t="s">
        <v>769</v>
      </c>
      <c r="E31" s="5">
        <f>COUNTIF(Table16[Theme C ID], Table4[[#This Row],[Theme C ID]])</f>
        <v>1</v>
      </c>
      <c r="F31" s="8" t="s">
        <v>773</v>
      </c>
      <c r="G31" s="5" t="s">
        <v>805</v>
      </c>
    </row>
    <row r="32" spans="1:7" x14ac:dyDescent="0.3">
      <c r="A32" s="5" t="s">
        <v>806</v>
      </c>
      <c r="B32" s="5" t="s">
        <v>785</v>
      </c>
      <c r="C32" s="5" t="s">
        <v>742</v>
      </c>
      <c r="D32" s="5" t="s">
        <v>732</v>
      </c>
      <c r="E32" s="5">
        <f>COUNTIF(Table16[Theme C ID], Table4[[#This Row],[Theme C ID]])</f>
        <v>3</v>
      </c>
      <c r="F32" s="8" t="s">
        <v>807</v>
      </c>
      <c r="G32" s="5" t="s">
        <v>808</v>
      </c>
    </row>
    <row r="33" spans="1:7" x14ac:dyDescent="0.3">
      <c r="A33" s="5" t="s">
        <v>809</v>
      </c>
      <c r="B33" s="5" t="s">
        <v>785</v>
      </c>
      <c r="C33" s="5" t="s">
        <v>810</v>
      </c>
      <c r="D33" s="5" t="s">
        <v>720</v>
      </c>
      <c r="E33" s="5">
        <f>COUNTIF(Table16[Theme C ID], Table4[[#This Row],[Theme C ID]])</f>
        <v>4</v>
      </c>
      <c r="F33" s="8" t="s">
        <v>720</v>
      </c>
      <c r="G33" s="5" t="s">
        <v>811</v>
      </c>
    </row>
    <row r="34" spans="1:7" ht="26" x14ac:dyDescent="0.3">
      <c r="A34" s="8" t="s">
        <v>812</v>
      </c>
      <c r="B34" s="8" t="s">
        <v>813</v>
      </c>
      <c r="C34" s="5" t="s">
        <v>761</v>
      </c>
      <c r="D34" s="8" t="s">
        <v>707</v>
      </c>
      <c r="E34" s="5">
        <f>COUNTIF(Table16[Theme C ID], Table4[[#This Row],[Theme C ID]])</f>
        <v>6</v>
      </c>
      <c r="F34" s="8" t="s">
        <v>721</v>
      </c>
      <c r="G34" s="8" t="s">
        <v>814</v>
      </c>
    </row>
    <row r="35" spans="1:7" x14ac:dyDescent="0.3">
      <c r="A35" s="8" t="s">
        <v>815</v>
      </c>
      <c r="B35" s="8" t="s">
        <v>813</v>
      </c>
      <c r="C35" s="5" t="s">
        <v>816</v>
      </c>
      <c r="D35" s="8" t="s">
        <v>707</v>
      </c>
      <c r="E35" s="5">
        <f>COUNTIF(Table16[Theme C ID], Table4[[#This Row],[Theme C ID]])</f>
        <v>6</v>
      </c>
      <c r="F35" s="8" t="s">
        <v>725</v>
      </c>
      <c r="G35" s="8" t="s">
        <v>817</v>
      </c>
    </row>
    <row r="36" spans="1:7" x14ac:dyDescent="0.3">
      <c r="A36" s="8" t="s">
        <v>818</v>
      </c>
      <c r="B36" s="8" t="s">
        <v>813</v>
      </c>
      <c r="C36" s="5" t="s">
        <v>819</v>
      </c>
      <c r="D36" s="8" t="s">
        <v>707</v>
      </c>
      <c r="E36" s="5">
        <f>COUNTIF(Table16[Theme C ID], Table4[[#This Row],[Theme C ID]])</f>
        <v>4</v>
      </c>
      <c r="F36" s="8" t="s">
        <v>820</v>
      </c>
      <c r="G36" s="8" t="s">
        <v>821</v>
      </c>
    </row>
    <row r="37" spans="1:7" x14ac:dyDescent="0.3">
      <c r="A37" s="8" t="s">
        <v>822</v>
      </c>
      <c r="B37" s="8" t="s">
        <v>813</v>
      </c>
      <c r="C37" s="5" t="s">
        <v>823</v>
      </c>
      <c r="D37" s="8" t="s">
        <v>707</v>
      </c>
      <c r="E37" s="5">
        <f>COUNTIF(Table16[Theme C ID], Table4[[#This Row],[Theme C ID]])</f>
        <v>4</v>
      </c>
      <c r="F37" s="8" t="s">
        <v>824</v>
      </c>
      <c r="G37" s="8" t="s">
        <v>825</v>
      </c>
    </row>
    <row r="38" spans="1:7" x14ac:dyDescent="0.3">
      <c r="A38" s="8" t="s">
        <v>826</v>
      </c>
      <c r="B38" s="8" t="s">
        <v>813</v>
      </c>
      <c r="C38" s="5" t="s">
        <v>827</v>
      </c>
      <c r="D38" s="8" t="s">
        <v>707</v>
      </c>
      <c r="E38" s="5">
        <f>COUNTIF(Table16[Theme C ID], Table4[[#This Row],[Theme C ID]])</f>
        <v>4</v>
      </c>
      <c r="F38" s="8" t="s">
        <v>828</v>
      </c>
      <c r="G38" s="8" t="s">
        <v>829</v>
      </c>
    </row>
    <row r="39" spans="1:7" x14ac:dyDescent="0.3">
      <c r="A39" s="8" t="s">
        <v>830</v>
      </c>
      <c r="B39" s="8" t="s">
        <v>813</v>
      </c>
      <c r="C39" s="5" t="s">
        <v>831</v>
      </c>
      <c r="D39" s="8" t="s">
        <v>707</v>
      </c>
      <c r="E39" s="5">
        <f>COUNTIF(Table16[Theme C ID], Table4[[#This Row],[Theme C ID]])</f>
        <v>4</v>
      </c>
      <c r="F39" s="8" t="s">
        <v>832</v>
      </c>
      <c r="G39" s="8" t="s">
        <v>833</v>
      </c>
    </row>
    <row r="40" spans="1:7" x14ac:dyDescent="0.3">
      <c r="A40" s="8" t="s">
        <v>834</v>
      </c>
      <c r="B40" s="8" t="s">
        <v>813</v>
      </c>
      <c r="C40" s="5" t="s">
        <v>835</v>
      </c>
      <c r="D40" s="8" t="s">
        <v>707</v>
      </c>
      <c r="E40" s="5">
        <f>COUNTIF(Table16[Theme C ID], Table4[[#This Row],[Theme C ID]])</f>
        <v>3</v>
      </c>
      <c r="F40" s="8" t="s">
        <v>836</v>
      </c>
      <c r="G40" s="8" t="s">
        <v>837</v>
      </c>
    </row>
    <row r="41" spans="1:7" x14ac:dyDescent="0.3">
      <c r="A41" s="8" t="s">
        <v>838</v>
      </c>
      <c r="B41" s="8" t="s">
        <v>813</v>
      </c>
      <c r="C41" s="5" t="s">
        <v>742</v>
      </c>
      <c r="D41" s="8" t="s">
        <v>732</v>
      </c>
      <c r="E41" s="5">
        <f>COUNTIF(Table16[Theme C ID], Table4[[#This Row],[Theme C ID]])</f>
        <v>4</v>
      </c>
      <c r="F41" s="8" t="s">
        <v>839</v>
      </c>
      <c r="G41" s="8" t="s">
        <v>840</v>
      </c>
    </row>
    <row r="42" spans="1:7" x14ac:dyDescent="0.3">
      <c r="A42" s="8" t="s">
        <v>841</v>
      </c>
      <c r="B42" s="8" t="s">
        <v>813</v>
      </c>
      <c r="C42" s="5" t="s">
        <v>842</v>
      </c>
      <c r="D42" s="8" t="s">
        <v>720</v>
      </c>
      <c r="E42" s="5">
        <f>COUNTIF(Table16[Theme C ID], Table4[[#This Row],[Theme C ID]])</f>
        <v>7</v>
      </c>
      <c r="F42" s="8" t="s">
        <v>720</v>
      </c>
      <c r="G42" s="8" t="s">
        <v>842</v>
      </c>
    </row>
    <row r="43" spans="1:7" x14ac:dyDescent="0.3">
      <c r="A43" s="5" t="s">
        <v>843</v>
      </c>
      <c r="B43" s="5" t="s">
        <v>844</v>
      </c>
      <c r="C43" s="5" t="s">
        <v>823</v>
      </c>
      <c r="D43" s="5" t="s">
        <v>707</v>
      </c>
      <c r="E43" s="5">
        <f>COUNTIF(Table16[Theme C ID], Table4[[#This Row],[Theme C ID]])</f>
        <v>8</v>
      </c>
      <c r="F43" s="8" t="s">
        <v>845</v>
      </c>
      <c r="G43" s="5" t="s">
        <v>846</v>
      </c>
    </row>
    <row r="44" spans="1:7" x14ac:dyDescent="0.3">
      <c r="A44" s="5" t="s">
        <v>847</v>
      </c>
      <c r="B44" s="5" t="s">
        <v>844</v>
      </c>
      <c r="C44" s="5" t="s">
        <v>848</v>
      </c>
      <c r="D44" s="5" t="s">
        <v>707</v>
      </c>
      <c r="E44" s="5">
        <f>COUNTIF(Table16[Theme C ID], Table4[[#This Row],[Theme C ID]])</f>
        <v>6</v>
      </c>
      <c r="F44" s="8" t="s">
        <v>828</v>
      </c>
      <c r="G44" s="5" t="s">
        <v>849</v>
      </c>
    </row>
    <row r="45" spans="1:7" x14ac:dyDescent="0.3">
      <c r="A45" s="5" t="s">
        <v>850</v>
      </c>
      <c r="B45" s="5" t="s">
        <v>844</v>
      </c>
      <c r="C45" s="5" t="s">
        <v>851</v>
      </c>
      <c r="D45" s="5" t="s">
        <v>769</v>
      </c>
      <c r="E45" s="5">
        <f>COUNTIF(Table16[Theme C ID], Table4[[#This Row],[Theme C ID]])</f>
        <v>7</v>
      </c>
      <c r="F45" s="8" t="s">
        <v>852</v>
      </c>
      <c r="G45" s="5" t="s">
        <v>853</v>
      </c>
    </row>
    <row r="46" spans="1:7" x14ac:dyDescent="0.3">
      <c r="A46" s="5" t="s">
        <v>854</v>
      </c>
      <c r="B46" s="5" t="s">
        <v>844</v>
      </c>
      <c r="C46" s="5" t="s">
        <v>855</v>
      </c>
      <c r="D46" s="5" t="s">
        <v>707</v>
      </c>
      <c r="E46" s="5">
        <f>COUNTIF(Table16[Theme C ID], Table4[[#This Row],[Theme C ID]])</f>
        <v>5</v>
      </c>
      <c r="F46" s="8" t="s">
        <v>828</v>
      </c>
      <c r="G46" s="5" t="s">
        <v>856</v>
      </c>
    </row>
    <row r="47" spans="1:7" x14ac:dyDescent="0.3">
      <c r="A47" s="5" t="s">
        <v>857</v>
      </c>
      <c r="B47" s="5" t="s">
        <v>844</v>
      </c>
      <c r="C47" s="5" t="s">
        <v>858</v>
      </c>
      <c r="D47" s="5" t="s">
        <v>707</v>
      </c>
      <c r="E47" s="5">
        <f>COUNTIF(Table16[Theme C ID], Table4[[#This Row],[Theme C ID]])</f>
        <v>5</v>
      </c>
      <c r="F47" s="8" t="s">
        <v>859</v>
      </c>
      <c r="G47" s="5" t="s">
        <v>860</v>
      </c>
    </row>
    <row r="48" spans="1:7" x14ac:dyDescent="0.3">
      <c r="A48" s="5" t="s">
        <v>861</v>
      </c>
      <c r="B48" s="5" t="s">
        <v>844</v>
      </c>
      <c r="C48" s="5" t="s">
        <v>862</v>
      </c>
      <c r="D48" s="5" t="s">
        <v>707</v>
      </c>
      <c r="E48" s="5">
        <f>COUNTIF(Table16[Theme C ID], Table4[[#This Row],[Theme C ID]])</f>
        <v>4</v>
      </c>
      <c r="F48" s="8" t="s">
        <v>712</v>
      </c>
      <c r="G48" s="5" t="s">
        <v>863</v>
      </c>
    </row>
    <row r="49" spans="1:7" x14ac:dyDescent="0.3">
      <c r="A49" s="5" t="s">
        <v>864</v>
      </c>
      <c r="B49" s="5" t="s">
        <v>844</v>
      </c>
      <c r="C49" s="5" t="s">
        <v>831</v>
      </c>
      <c r="D49" s="5" t="s">
        <v>707</v>
      </c>
      <c r="E49" s="5">
        <f>COUNTIF(Table16[Theme C ID], Table4[[#This Row],[Theme C ID]])</f>
        <v>4</v>
      </c>
      <c r="F49" s="8" t="s">
        <v>865</v>
      </c>
      <c r="G49" s="5" t="s">
        <v>866</v>
      </c>
    </row>
    <row r="50" spans="1:7" x14ac:dyDescent="0.3">
      <c r="A50" s="5" t="s">
        <v>867</v>
      </c>
      <c r="B50" s="5" t="s">
        <v>844</v>
      </c>
      <c r="C50" s="5" t="s">
        <v>868</v>
      </c>
      <c r="D50" s="5" t="s">
        <v>707</v>
      </c>
      <c r="E50" s="5">
        <f>COUNTIF(Table16[Theme C ID], Table4[[#This Row],[Theme C ID]])</f>
        <v>4</v>
      </c>
      <c r="F50" s="8" t="s">
        <v>869</v>
      </c>
      <c r="G50" s="5" t="s">
        <v>870</v>
      </c>
    </row>
    <row r="51" spans="1:7" x14ac:dyDescent="0.3">
      <c r="A51" s="5" t="s">
        <v>871</v>
      </c>
      <c r="B51" s="5" t="s">
        <v>844</v>
      </c>
      <c r="C51" s="5" t="s">
        <v>742</v>
      </c>
      <c r="D51" s="5" t="s">
        <v>732</v>
      </c>
      <c r="E51" s="5">
        <f>COUNTIF(Table16[Theme C ID], Table4[[#This Row],[Theme C ID]])</f>
        <v>4</v>
      </c>
      <c r="F51" s="8" t="s">
        <v>872</v>
      </c>
      <c r="G51" s="5" t="s">
        <v>873</v>
      </c>
    </row>
    <row r="52" spans="1:7" x14ac:dyDescent="0.3">
      <c r="A52" s="5" t="s">
        <v>874</v>
      </c>
      <c r="B52" s="5" t="s">
        <v>844</v>
      </c>
      <c r="C52" s="5" t="s">
        <v>875</v>
      </c>
      <c r="D52" s="5" t="s">
        <v>720</v>
      </c>
      <c r="E52" s="5">
        <f>COUNTIF(Table16[Theme C ID], Table4[[#This Row],[Theme C ID]])</f>
        <v>2</v>
      </c>
      <c r="F52" s="8" t="s">
        <v>720</v>
      </c>
      <c r="G52" s="5" t="s">
        <v>876</v>
      </c>
    </row>
    <row r="53" spans="1:7" x14ac:dyDescent="0.3">
      <c r="A53" s="5" t="s">
        <v>877</v>
      </c>
      <c r="B53" s="5" t="s">
        <v>878</v>
      </c>
      <c r="C53" s="5" t="s">
        <v>879</v>
      </c>
      <c r="D53" s="5" t="s">
        <v>707</v>
      </c>
      <c r="E53" s="5">
        <f>COUNTIF(Table16[Theme C ID], Table4[[#This Row],[Theme C ID]])</f>
        <v>8</v>
      </c>
      <c r="F53" s="8" t="s">
        <v>708</v>
      </c>
      <c r="G53" s="5" t="s">
        <v>880</v>
      </c>
    </row>
    <row r="54" spans="1:7" x14ac:dyDescent="0.3">
      <c r="A54" s="5" t="s">
        <v>881</v>
      </c>
      <c r="B54" s="5" t="s">
        <v>878</v>
      </c>
      <c r="C54" s="5" t="s">
        <v>882</v>
      </c>
      <c r="D54" s="5" t="s">
        <v>707</v>
      </c>
      <c r="E54" s="5">
        <f>COUNTIF(Table16[Theme C ID], Table4[[#This Row],[Theme C ID]])</f>
        <v>12</v>
      </c>
      <c r="F54" s="8" t="s">
        <v>845</v>
      </c>
      <c r="G54" s="5" t="s">
        <v>883</v>
      </c>
    </row>
    <row r="55" spans="1:7" x14ac:dyDescent="0.3">
      <c r="A55" s="5" t="s">
        <v>884</v>
      </c>
      <c r="B55" s="5" t="s">
        <v>878</v>
      </c>
      <c r="C55" s="5" t="s">
        <v>885</v>
      </c>
      <c r="D55" s="5" t="s">
        <v>707</v>
      </c>
      <c r="E55" s="5">
        <f>COUNTIF(Table16[Theme C ID], Table4[[#This Row],[Theme C ID]])</f>
        <v>6</v>
      </c>
      <c r="F55" s="8" t="s">
        <v>886</v>
      </c>
      <c r="G55" s="5" t="s">
        <v>887</v>
      </c>
    </row>
    <row r="56" spans="1:7" x14ac:dyDescent="0.3">
      <c r="A56" s="5" t="s">
        <v>888</v>
      </c>
      <c r="B56" s="5" t="s">
        <v>878</v>
      </c>
      <c r="C56" s="5" t="s">
        <v>889</v>
      </c>
      <c r="D56" s="5" t="s">
        <v>707</v>
      </c>
      <c r="E56" s="5">
        <f>COUNTIF(Table16[Theme C ID], Table4[[#This Row],[Theme C ID]])</f>
        <v>3</v>
      </c>
      <c r="F56" s="8" t="s">
        <v>890</v>
      </c>
      <c r="G56" s="5" t="s">
        <v>891</v>
      </c>
    </row>
    <row r="57" spans="1:7" x14ac:dyDescent="0.3">
      <c r="A57" s="5" t="s">
        <v>892</v>
      </c>
      <c r="B57" s="5" t="s">
        <v>878</v>
      </c>
      <c r="C57" s="5" t="s">
        <v>893</v>
      </c>
      <c r="D57" s="5" t="s">
        <v>707</v>
      </c>
      <c r="E57" s="5">
        <f>COUNTIF(Table16[Theme C ID], Table4[[#This Row],[Theme C ID]])</f>
        <v>11</v>
      </c>
      <c r="F57" s="8" t="s">
        <v>894</v>
      </c>
      <c r="G57" s="5" t="s">
        <v>895</v>
      </c>
    </row>
    <row r="58" spans="1:7" x14ac:dyDescent="0.3">
      <c r="A58" s="5" t="s">
        <v>896</v>
      </c>
      <c r="B58" s="5" t="s">
        <v>878</v>
      </c>
      <c r="C58" s="5" t="s">
        <v>897</v>
      </c>
      <c r="D58" s="5" t="s">
        <v>707</v>
      </c>
      <c r="E58" s="5">
        <f>COUNTIF(Table16[Theme C ID], Table4[[#This Row],[Theme C ID]])</f>
        <v>5</v>
      </c>
      <c r="F58" s="8" t="s">
        <v>898</v>
      </c>
      <c r="G58" s="5" t="s">
        <v>899</v>
      </c>
    </row>
    <row r="59" spans="1:7" x14ac:dyDescent="0.3">
      <c r="A59" s="5" t="s">
        <v>900</v>
      </c>
      <c r="B59" s="5" t="s">
        <v>878</v>
      </c>
      <c r="C59" s="5" t="s">
        <v>901</v>
      </c>
      <c r="D59" s="5" t="s">
        <v>732</v>
      </c>
      <c r="E59" s="5">
        <f>COUNTIF(Table16[Theme C ID], Table4[[#This Row],[Theme C ID]])</f>
        <v>6</v>
      </c>
      <c r="F59" s="8" t="s">
        <v>839</v>
      </c>
      <c r="G59" s="5" t="s">
        <v>902</v>
      </c>
    </row>
    <row r="60" spans="1:7" x14ac:dyDescent="0.3">
      <c r="A60" s="5" t="s">
        <v>903</v>
      </c>
      <c r="B60" s="5" t="s">
        <v>878</v>
      </c>
      <c r="C60" s="5" t="s">
        <v>904</v>
      </c>
      <c r="D60" s="5" t="s">
        <v>732</v>
      </c>
      <c r="E60" s="5">
        <f>COUNTIF(Table16[Theme C ID], Table4[[#This Row],[Theme C ID]])</f>
        <v>5</v>
      </c>
      <c r="F60" s="8" t="s">
        <v>733</v>
      </c>
      <c r="G60" s="5" t="s">
        <v>905</v>
      </c>
    </row>
    <row r="61" spans="1:7" x14ac:dyDescent="0.3">
      <c r="A61" s="5" t="s">
        <v>906</v>
      </c>
      <c r="B61" s="5" t="s">
        <v>878</v>
      </c>
      <c r="C61" s="5" t="s">
        <v>907</v>
      </c>
      <c r="D61" s="5" t="s">
        <v>720</v>
      </c>
      <c r="E61" s="5">
        <f>COUNTIF(Table16[Theme C ID], Table4[[#This Row],[Theme C ID]])</f>
        <v>3</v>
      </c>
      <c r="F61" s="8" t="s">
        <v>720</v>
      </c>
      <c r="G61" s="5" t="s">
        <v>908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47627-5C59-4906-BB41-F4F5ABC83774}">
  <dimension ref="A1:E276"/>
  <sheetViews>
    <sheetView topLeftCell="A147" zoomScale="104" zoomScaleNormal="104" workbookViewId="0">
      <selection activeCell="H7" sqref="H7"/>
    </sheetView>
  </sheetViews>
  <sheetFormatPr defaultColWidth="8.58203125" defaultRowHeight="13" x14ac:dyDescent="0.3"/>
  <cols>
    <col min="1" max="1" width="10.08203125" style="13" customWidth="1"/>
    <col min="2" max="2" width="29.75" style="13" bestFit="1" customWidth="1"/>
    <col min="3" max="3" width="38.33203125" style="13" bestFit="1" customWidth="1"/>
    <col min="4" max="4" width="21.75" style="13" customWidth="1"/>
    <col min="5" max="5" width="52.5" style="13" customWidth="1"/>
    <col min="6" max="16384" width="8.58203125" style="13"/>
  </cols>
  <sheetData>
    <row r="1" spans="1:5" s="1" customFormat="1" ht="27" customHeight="1" x14ac:dyDescent="0.3">
      <c r="A1" s="1" t="s">
        <v>1925</v>
      </c>
      <c r="B1" s="1" t="s">
        <v>700</v>
      </c>
      <c r="C1" s="1" t="s">
        <v>701</v>
      </c>
      <c r="D1" s="1" t="s">
        <v>1931</v>
      </c>
      <c r="E1" s="1" t="s">
        <v>1926</v>
      </c>
    </row>
    <row r="2" spans="1:5" x14ac:dyDescent="0.3">
      <c r="A2" s="13" t="s">
        <v>704</v>
      </c>
      <c r="B2" s="13" t="str">
        <f>_xlfn.XLOOKUP(Table16[[#This Row],[Theme C ID]], Table4[Theme C ID], Table4[Response type])</f>
        <v>Federal response</v>
      </c>
      <c r="C2" s="13" t="str">
        <f>_xlfn.XLOOKUP(Table16[[#This Row],[Theme C ID]], Table4[Theme C ID], Table4[Response])</f>
        <v>International Freight Assistance Mechanism</v>
      </c>
      <c r="D2" s="13" t="s">
        <v>31</v>
      </c>
      <c r="E2" s="14" t="s">
        <v>909</v>
      </c>
    </row>
    <row r="3" spans="1:5" x14ac:dyDescent="0.3">
      <c r="A3" s="13" t="s">
        <v>704</v>
      </c>
      <c r="B3" s="13" t="str">
        <f>_xlfn.XLOOKUP(Table16[[#This Row],[Theme C ID]], Table4[Theme C ID], Table4[Response type])</f>
        <v>Federal response</v>
      </c>
      <c r="C3" s="13" t="str">
        <f>_xlfn.XLOOKUP(Table16[[#This Row],[Theme C ID]], Table4[Theme C ID], Table4[Response])</f>
        <v>International Freight Assistance Mechanism</v>
      </c>
      <c r="D3" s="13" t="s">
        <v>1933</v>
      </c>
      <c r="E3" s="14" t="s">
        <v>910</v>
      </c>
    </row>
    <row r="4" spans="1:5" ht="26" x14ac:dyDescent="0.3">
      <c r="A4" s="13" t="s">
        <v>704</v>
      </c>
      <c r="B4" s="13" t="str">
        <f>_xlfn.XLOOKUP(Table16[[#This Row],[Theme C ID]], Table4[Theme C ID], Table4[Response type])</f>
        <v>Federal response</v>
      </c>
      <c r="C4" s="13" t="str">
        <f>_xlfn.XLOOKUP(Table16[[#This Row],[Theme C ID]], Table4[Theme C ID], Table4[Response])</f>
        <v>International Freight Assistance Mechanism</v>
      </c>
      <c r="D4" s="16" t="s">
        <v>46</v>
      </c>
      <c r="E4" s="14" t="s">
        <v>911</v>
      </c>
    </row>
    <row r="5" spans="1:5" x14ac:dyDescent="0.3">
      <c r="A5" s="13" t="s">
        <v>704</v>
      </c>
      <c r="B5" s="13" t="str">
        <f>_xlfn.XLOOKUP(Table16[[#This Row],[Theme C ID]], Table4[Theme C ID], Table4[Response type])</f>
        <v>Federal response</v>
      </c>
      <c r="C5" s="13" t="str">
        <f>_xlfn.XLOOKUP(Table16[[#This Row],[Theme C ID]], Table4[Theme C ID], Table4[Response])</f>
        <v>International Freight Assistance Mechanism</v>
      </c>
      <c r="D5" s="16" t="s">
        <v>49</v>
      </c>
      <c r="E5" s="14" t="s">
        <v>912</v>
      </c>
    </row>
    <row r="6" spans="1:5" x14ac:dyDescent="0.3">
      <c r="A6" s="13" t="s">
        <v>704</v>
      </c>
      <c r="B6" s="13" t="str">
        <f>_xlfn.XLOOKUP(Table16[[#This Row],[Theme C ID]], Table4[Theme C ID], Table4[Response type])</f>
        <v>Federal response</v>
      </c>
      <c r="C6" s="13" t="str">
        <f>_xlfn.XLOOKUP(Table16[[#This Row],[Theme C ID]], Table4[Theme C ID], Table4[Response])</f>
        <v>International Freight Assistance Mechanism</v>
      </c>
      <c r="D6" s="16" t="s">
        <v>51</v>
      </c>
      <c r="E6" s="14" t="s">
        <v>913</v>
      </c>
    </row>
    <row r="7" spans="1:5" x14ac:dyDescent="0.3">
      <c r="A7" s="13" t="s">
        <v>704</v>
      </c>
      <c r="B7" s="13" t="str">
        <f>_xlfn.XLOOKUP(Table16[[#This Row],[Theme C ID]], Table4[Theme C ID], Table4[Response type])</f>
        <v>Federal response</v>
      </c>
      <c r="C7" s="13" t="str">
        <f>_xlfn.XLOOKUP(Table16[[#This Row],[Theme C ID]], Table4[Theme C ID], Table4[Response])</f>
        <v>International Freight Assistance Mechanism</v>
      </c>
      <c r="D7" s="16" t="s">
        <v>67</v>
      </c>
      <c r="E7" s="14" t="s">
        <v>914</v>
      </c>
    </row>
    <row r="8" spans="1:5" ht="26" x14ac:dyDescent="0.3">
      <c r="A8" s="13" t="s">
        <v>710</v>
      </c>
      <c r="B8" s="13" t="str">
        <f>_xlfn.XLOOKUP(Table16[[#This Row],[Theme C ID]], Table4[Theme C ID], Table4[Response type])</f>
        <v>Federal response</v>
      </c>
      <c r="C8" s="13" t="str">
        <f>_xlfn.XLOOKUP(Table16[[#This Row],[Theme C ID]], Table4[Theme C ID], Table4[Response])</f>
        <v>JobKeeper wage subsidy</v>
      </c>
      <c r="D8" s="16" t="s">
        <v>38</v>
      </c>
      <c r="E8" s="14" t="s">
        <v>915</v>
      </c>
    </row>
    <row r="9" spans="1:5" x14ac:dyDescent="0.3">
      <c r="A9" s="13" t="s">
        <v>710</v>
      </c>
      <c r="B9" s="13" t="str">
        <f>_xlfn.XLOOKUP(Table16[[#This Row],[Theme C ID]], Table4[Theme C ID], Table4[Response type])</f>
        <v>Federal response</v>
      </c>
      <c r="C9" s="13" t="str">
        <f>_xlfn.XLOOKUP(Table16[[#This Row],[Theme C ID]], Table4[Theme C ID], Table4[Response])</f>
        <v>JobKeeper wage subsidy</v>
      </c>
      <c r="D9" s="16" t="s">
        <v>44</v>
      </c>
      <c r="E9" s="14" t="s">
        <v>916</v>
      </c>
    </row>
    <row r="10" spans="1:5" x14ac:dyDescent="0.3">
      <c r="A10" s="13" t="s">
        <v>710</v>
      </c>
      <c r="B10" s="13" t="str">
        <f>_xlfn.XLOOKUP(Table16[[#This Row],[Theme C ID]], Table4[Theme C ID], Table4[Response type])</f>
        <v>Federal response</v>
      </c>
      <c r="C10" s="13" t="str">
        <f>_xlfn.XLOOKUP(Table16[[#This Row],[Theme C ID]], Table4[Theme C ID], Table4[Response])</f>
        <v>JobKeeper wage subsidy</v>
      </c>
      <c r="D10" s="16" t="s">
        <v>67</v>
      </c>
      <c r="E10" s="14" t="s">
        <v>917</v>
      </c>
    </row>
    <row r="11" spans="1:5" x14ac:dyDescent="0.3">
      <c r="A11" s="13" t="s">
        <v>710</v>
      </c>
      <c r="B11" s="13" t="str">
        <f>_xlfn.XLOOKUP(Table16[[#This Row],[Theme C ID]], Table4[Theme C ID], Table4[Response type])</f>
        <v>Federal response</v>
      </c>
      <c r="C11" s="13" t="str">
        <f>_xlfn.XLOOKUP(Table16[[#This Row],[Theme C ID]], Table4[Theme C ID], Table4[Response])</f>
        <v>JobKeeper wage subsidy</v>
      </c>
      <c r="D11" s="16" t="s">
        <v>53</v>
      </c>
      <c r="E11" s="14" t="s">
        <v>918</v>
      </c>
    </row>
    <row r="12" spans="1:5" x14ac:dyDescent="0.3">
      <c r="A12" s="13" t="s">
        <v>710</v>
      </c>
      <c r="B12" s="13" t="str">
        <f>_xlfn.XLOOKUP(Table16[[#This Row],[Theme C ID]], Table4[Theme C ID], Table4[Response type])</f>
        <v>Federal response</v>
      </c>
      <c r="C12" s="13" t="str">
        <f>_xlfn.XLOOKUP(Table16[[#This Row],[Theme C ID]], Table4[Theme C ID], Table4[Response])</f>
        <v>JobKeeper wage subsidy</v>
      </c>
      <c r="D12" s="16" t="s">
        <v>55</v>
      </c>
      <c r="E12" s="14" t="s">
        <v>919</v>
      </c>
    </row>
    <row r="13" spans="1:5" ht="26" x14ac:dyDescent="0.3">
      <c r="A13" s="13" t="s">
        <v>710</v>
      </c>
      <c r="B13" s="13" t="str">
        <f>_xlfn.XLOOKUP(Table16[[#This Row],[Theme C ID]], Table4[Theme C ID], Table4[Response type])</f>
        <v>Federal response</v>
      </c>
      <c r="C13" s="13" t="str">
        <f>_xlfn.XLOOKUP(Table16[[#This Row],[Theme C ID]], Table4[Theme C ID], Table4[Response])</f>
        <v>JobKeeper wage subsidy</v>
      </c>
      <c r="D13" s="16" t="s">
        <v>75</v>
      </c>
      <c r="E13" s="14" t="s">
        <v>920</v>
      </c>
    </row>
    <row r="14" spans="1:5" x14ac:dyDescent="0.3">
      <c r="A14" s="13" t="s">
        <v>714</v>
      </c>
      <c r="B14" s="13" t="str">
        <f>_xlfn.XLOOKUP(Table16[[#This Row],[Theme C ID]], Table4[Theme C ID], Table4[Response type])</f>
        <v>Federal response</v>
      </c>
      <c r="C14" s="13" t="str">
        <f>_xlfn.XLOOKUP(Table16[[#This Row],[Theme C ID]], Table4[Theme C ID], Table4[Response])</f>
        <v>Federal levy relief</v>
      </c>
      <c r="D14" s="16" t="s">
        <v>23</v>
      </c>
      <c r="E14" s="14" t="s">
        <v>1932</v>
      </c>
    </row>
    <row r="15" spans="1:5" x14ac:dyDescent="0.3">
      <c r="A15" s="13" t="s">
        <v>714</v>
      </c>
      <c r="B15" s="13" t="str">
        <f>_xlfn.XLOOKUP(Table16[[#This Row],[Theme C ID]], Table4[Theme C ID], Table4[Response type])</f>
        <v>Federal response</v>
      </c>
      <c r="C15" s="13" t="str">
        <f>_xlfn.XLOOKUP(Table16[[#This Row],[Theme C ID]], Table4[Theme C ID], Table4[Response])</f>
        <v>Federal levy relief</v>
      </c>
      <c r="D15" s="16" t="s">
        <v>46</v>
      </c>
      <c r="E15" s="14" t="s">
        <v>921</v>
      </c>
    </row>
    <row r="16" spans="1:5" x14ac:dyDescent="0.3">
      <c r="A16" s="13" t="s">
        <v>714</v>
      </c>
      <c r="B16" s="13" t="str">
        <f>_xlfn.XLOOKUP(Table16[[#This Row],[Theme C ID]], Table4[Theme C ID], Table4[Response type])</f>
        <v>Federal response</v>
      </c>
      <c r="C16" s="13" t="str">
        <f>_xlfn.XLOOKUP(Table16[[#This Row],[Theme C ID]], Table4[Theme C ID], Table4[Response])</f>
        <v>Federal levy relief</v>
      </c>
      <c r="D16" s="16" t="s">
        <v>47</v>
      </c>
      <c r="E16" s="14" t="s">
        <v>922</v>
      </c>
    </row>
    <row r="17" spans="1:5" x14ac:dyDescent="0.3">
      <c r="A17" s="13" t="s">
        <v>714</v>
      </c>
      <c r="B17" s="13" t="str">
        <f>_xlfn.XLOOKUP(Table16[[#This Row],[Theme C ID]], Table4[Theme C ID], Table4[Response type])</f>
        <v>Federal response</v>
      </c>
      <c r="C17" s="13" t="str">
        <f>_xlfn.XLOOKUP(Table16[[#This Row],[Theme C ID]], Table4[Theme C ID], Table4[Response])</f>
        <v>Federal levy relief</v>
      </c>
      <c r="D17" s="16" t="s">
        <v>67</v>
      </c>
      <c r="E17" s="14" t="s">
        <v>923</v>
      </c>
    </row>
    <row r="18" spans="1:5" x14ac:dyDescent="0.3">
      <c r="A18" s="13" t="s">
        <v>718</v>
      </c>
      <c r="B18" s="13" t="str">
        <f>_xlfn.XLOOKUP(Table16[[#This Row],[Theme C ID]], Table4[Theme C ID], Table4[Response type])</f>
        <v>Federal response</v>
      </c>
      <c r="C18" s="13" t="str">
        <f>_xlfn.XLOOKUP(Table16[[#This Row],[Theme C ID]], Table4[Theme C ID], Table4[Response])</f>
        <v>General policy response</v>
      </c>
      <c r="D18" s="16" t="s">
        <v>23</v>
      </c>
      <c r="E18" s="14" t="s">
        <v>924</v>
      </c>
    </row>
    <row r="19" spans="1:5" x14ac:dyDescent="0.3">
      <c r="A19" s="13" t="s">
        <v>718</v>
      </c>
      <c r="B19" s="13" t="str">
        <f>_xlfn.XLOOKUP(Table16[[#This Row],[Theme C ID]], Table4[Theme C ID], Table4[Response type])</f>
        <v>Federal response</v>
      </c>
      <c r="C19" s="13" t="str">
        <f>_xlfn.XLOOKUP(Table16[[#This Row],[Theme C ID]], Table4[Theme C ID], Table4[Response])</f>
        <v>General policy response</v>
      </c>
      <c r="D19" s="16" t="s">
        <v>46</v>
      </c>
      <c r="E19" s="14" t="s">
        <v>925</v>
      </c>
    </row>
    <row r="20" spans="1:5" x14ac:dyDescent="0.3">
      <c r="A20" s="13" t="s">
        <v>723</v>
      </c>
      <c r="B20" s="13" t="str">
        <f>_xlfn.XLOOKUP(Table16[[#This Row],[Theme C ID]], Table4[Theme C ID], Table4[Response type])</f>
        <v>Federal response</v>
      </c>
      <c r="C20" s="13" t="str">
        <f>_xlfn.XLOOKUP(Table16[[#This Row],[Theme C ID]], Table4[Theme C ID], Table4[Response])</f>
        <v>Austrade programs to support trade strategies</v>
      </c>
      <c r="D20" s="16" t="s">
        <v>51</v>
      </c>
      <c r="E20" s="14" t="s">
        <v>926</v>
      </c>
    </row>
    <row r="21" spans="1:5" x14ac:dyDescent="0.3">
      <c r="A21" s="13" t="s">
        <v>727</v>
      </c>
      <c r="B21" s="13" t="str">
        <f>_xlfn.XLOOKUP(Table16[[#This Row],[Theme C ID]], Table4[Theme C ID], Table4[Response type])</f>
        <v>Federal response</v>
      </c>
      <c r="C21" s="13" t="str">
        <f>_xlfn.XLOOKUP(Table16[[#This Row],[Theme C ID]], Table4[Theme C ID], Table4[Response])</f>
        <v>ATMAC grants</v>
      </c>
      <c r="D21" s="16" t="s">
        <v>51</v>
      </c>
      <c r="E21" s="14"/>
    </row>
    <row r="22" spans="1:5" x14ac:dyDescent="0.3">
      <c r="A22" s="13" t="s">
        <v>730</v>
      </c>
      <c r="B22" s="13" t="str">
        <f>_xlfn.XLOOKUP(Table16[[#This Row],[Theme C ID]], Table4[Theme C ID], Table4[Response type])</f>
        <v>Federal response</v>
      </c>
      <c r="C22" s="13" t="str">
        <f>_xlfn.XLOOKUP(Table16[[#This Row],[Theme C ID]], Table4[Theme C ID], Table4[Response])</f>
        <v>Federal public health regulatory controls</v>
      </c>
      <c r="D22" s="16" t="s">
        <v>27</v>
      </c>
      <c r="E22" s="14" t="s">
        <v>927</v>
      </c>
    </row>
    <row r="23" spans="1:5" x14ac:dyDescent="0.3">
      <c r="A23" s="13" t="s">
        <v>730</v>
      </c>
      <c r="B23" s="13" t="str">
        <f>_xlfn.XLOOKUP(Table16[[#This Row],[Theme C ID]], Table4[Theme C ID], Table4[Response type])</f>
        <v>Federal response</v>
      </c>
      <c r="C23" s="13" t="str">
        <f>_xlfn.XLOOKUP(Table16[[#This Row],[Theme C ID]], Table4[Theme C ID], Table4[Response])</f>
        <v>Federal public health regulatory controls</v>
      </c>
      <c r="D23" s="16" t="s">
        <v>35</v>
      </c>
      <c r="E23" s="14" t="s">
        <v>928</v>
      </c>
    </row>
    <row r="24" spans="1:5" x14ac:dyDescent="0.3">
      <c r="A24" s="13" t="s">
        <v>730</v>
      </c>
      <c r="B24" s="13" t="str">
        <f>_xlfn.XLOOKUP(Table16[[#This Row],[Theme C ID]], Table4[Theme C ID], Table4[Response type])</f>
        <v>Federal response</v>
      </c>
      <c r="C24" s="13" t="str">
        <f>_xlfn.XLOOKUP(Table16[[#This Row],[Theme C ID]], Table4[Theme C ID], Table4[Response])</f>
        <v>Federal public health regulatory controls</v>
      </c>
      <c r="D24" s="16" t="s">
        <v>37</v>
      </c>
      <c r="E24" s="14" t="s">
        <v>929</v>
      </c>
    </row>
    <row r="25" spans="1:5" x14ac:dyDescent="0.3">
      <c r="A25" s="13" t="s">
        <v>730</v>
      </c>
      <c r="B25" s="13" t="str">
        <f>_xlfn.XLOOKUP(Table16[[#This Row],[Theme C ID]], Table4[Theme C ID], Table4[Response type])</f>
        <v>Federal response</v>
      </c>
      <c r="C25" s="13" t="str">
        <f>_xlfn.XLOOKUP(Table16[[#This Row],[Theme C ID]], Table4[Theme C ID], Table4[Response])</f>
        <v>Federal public health regulatory controls</v>
      </c>
      <c r="D25" s="16" t="s">
        <v>67</v>
      </c>
      <c r="E25" s="14" t="s">
        <v>930</v>
      </c>
    </row>
    <row r="26" spans="1:5" x14ac:dyDescent="0.3">
      <c r="A26" s="13" t="s">
        <v>735</v>
      </c>
      <c r="B26" s="13" t="str">
        <f>_xlfn.XLOOKUP(Table16[[#This Row],[Theme C ID]], Table4[Theme C ID], Table4[Response type])</f>
        <v>Federal response</v>
      </c>
      <c r="C26" s="13" t="str">
        <f>_xlfn.XLOOKUP(Table16[[#This Row],[Theme C ID]], Table4[Theme C ID], Table4[Response])</f>
        <v>General federal business support</v>
      </c>
      <c r="D26" s="16" t="s">
        <v>36</v>
      </c>
      <c r="E26" s="14" t="s">
        <v>931</v>
      </c>
    </row>
    <row r="27" spans="1:5" ht="26" x14ac:dyDescent="0.3">
      <c r="A27" s="13" t="s">
        <v>735</v>
      </c>
      <c r="B27" s="13" t="str">
        <f>_xlfn.XLOOKUP(Table16[[#This Row],[Theme C ID]], Table4[Theme C ID], Table4[Response type])</f>
        <v>Federal response</v>
      </c>
      <c r="C27" s="13" t="str">
        <f>_xlfn.XLOOKUP(Table16[[#This Row],[Theme C ID]], Table4[Theme C ID], Table4[Response])</f>
        <v>General federal business support</v>
      </c>
      <c r="D27" s="16" t="s">
        <v>75</v>
      </c>
      <c r="E27" s="14" t="s">
        <v>932</v>
      </c>
    </row>
    <row r="28" spans="1:5" x14ac:dyDescent="0.3">
      <c r="A28" s="13" t="s">
        <v>738</v>
      </c>
      <c r="B28" s="13" t="str">
        <f>_xlfn.XLOOKUP(Table16[[#This Row],[Theme C ID]], Table4[Theme C ID], Table4[Response type])</f>
        <v>Federal response</v>
      </c>
      <c r="C28" s="13" t="str">
        <f>_xlfn.XLOOKUP(Table16[[#This Row],[Theme C ID]], Table4[Theme C ID], Table4[Response])</f>
        <v>Regulatory/funding adjustments</v>
      </c>
      <c r="D28" s="16" t="s">
        <v>23</v>
      </c>
      <c r="E28" s="14" t="s">
        <v>933</v>
      </c>
    </row>
    <row r="29" spans="1:5" x14ac:dyDescent="0.3">
      <c r="A29" s="13" t="s">
        <v>741</v>
      </c>
      <c r="B29" s="13" t="str">
        <f>_xlfn.XLOOKUP(Table16[[#This Row],[Theme C ID]], Table4[Theme C ID], Table4[Response type])</f>
        <v>Federal response</v>
      </c>
      <c r="C29" s="13" t="str">
        <f>_xlfn.XLOOKUP(Table16[[#This Row],[Theme C ID]], Table4[Theme C ID], Table4[Response])</f>
        <v>Issues/limitations</v>
      </c>
      <c r="D29" s="16" t="s">
        <v>59</v>
      </c>
      <c r="E29" s="14" t="s">
        <v>934</v>
      </c>
    </row>
    <row r="30" spans="1:5" x14ac:dyDescent="0.3">
      <c r="A30" s="13" t="s">
        <v>741</v>
      </c>
      <c r="B30" s="13" t="str">
        <f>_xlfn.XLOOKUP(Table16[[#This Row],[Theme C ID]], Table4[Theme C ID], Table4[Response type])</f>
        <v>Federal response</v>
      </c>
      <c r="C30" s="13" t="str">
        <f>_xlfn.XLOOKUP(Table16[[#This Row],[Theme C ID]], Table4[Theme C ID], Table4[Response])</f>
        <v>Issues/limitations</v>
      </c>
      <c r="D30" s="16" t="s">
        <v>45</v>
      </c>
      <c r="E30" s="14" t="s">
        <v>935</v>
      </c>
    </row>
    <row r="31" spans="1:5" x14ac:dyDescent="0.3">
      <c r="A31" s="13" t="s">
        <v>741</v>
      </c>
      <c r="B31" s="13" t="str">
        <f>_xlfn.XLOOKUP(Table16[[#This Row],[Theme C ID]], Table4[Theme C ID], Table4[Response type])</f>
        <v>Federal response</v>
      </c>
      <c r="C31" s="13" t="str">
        <f>_xlfn.XLOOKUP(Table16[[#This Row],[Theme C ID]], Table4[Theme C ID], Table4[Response])</f>
        <v>Issues/limitations</v>
      </c>
      <c r="D31" s="16" t="s">
        <v>65</v>
      </c>
      <c r="E31" s="14" t="s">
        <v>936</v>
      </c>
    </row>
    <row r="32" spans="1:5" ht="26" x14ac:dyDescent="0.3">
      <c r="A32" s="13" t="s">
        <v>741</v>
      </c>
      <c r="B32" s="13" t="str">
        <f>_xlfn.XLOOKUP(Table16[[#This Row],[Theme C ID]], Table4[Theme C ID], Table4[Response type])</f>
        <v>Federal response</v>
      </c>
      <c r="C32" s="13" t="str">
        <f>_xlfn.XLOOKUP(Table16[[#This Row],[Theme C ID]], Table4[Theme C ID], Table4[Response])</f>
        <v>Issues/limitations</v>
      </c>
      <c r="D32" s="16" t="s">
        <v>69</v>
      </c>
      <c r="E32" s="14" t="s">
        <v>937</v>
      </c>
    </row>
    <row r="33" spans="1:5" x14ac:dyDescent="0.3">
      <c r="A33" s="13" t="s">
        <v>743</v>
      </c>
      <c r="B33" s="13" t="str">
        <f>_xlfn.XLOOKUP(Table16[[#This Row],[Theme C ID]], Table4[Theme C ID], Table4[Response type])</f>
        <v>Federal response</v>
      </c>
      <c r="C33" s="13" t="str">
        <f>_xlfn.XLOOKUP(Table16[[#This Row],[Theme C ID]], Table4[Theme C ID], Table4[Response])</f>
        <v>No/minimal federal response identified</v>
      </c>
      <c r="D33" s="16" t="s">
        <v>57</v>
      </c>
      <c r="E33" s="14" t="s">
        <v>938</v>
      </c>
    </row>
    <row r="34" spans="1:5" x14ac:dyDescent="0.3">
      <c r="A34" s="13" t="s">
        <v>743</v>
      </c>
      <c r="B34" s="13" t="str">
        <f>_xlfn.XLOOKUP(Table16[[#This Row],[Theme C ID]], Table4[Theme C ID], Table4[Response type])</f>
        <v>Federal response</v>
      </c>
      <c r="C34" s="13" t="str">
        <f>_xlfn.XLOOKUP(Table16[[#This Row],[Theme C ID]], Table4[Theme C ID], Table4[Response])</f>
        <v>No/minimal federal response identified</v>
      </c>
      <c r="D34" s="16" t="s">
        <v>59</v>
      </c>
      <c r="E34" s="14" t="s">
        <v>939</v>
      </c>
    </row>
    <row r="35" spans="1:5" x14ac:dyDescent="0.3">
      <c r="A35" s="13" t="s">
        <v>743</v>
      </c>
      <c r="B35" s="13" t="str">
        <f>_xlfn.XLOOKUP(Table16[[#This Row],[Theme C ID]], Table4[Theme C ID], Table4[Response type])</f>
        <v>Federal response</v>
      </c>
      <c r="C35" s="13" t="str">
        <f>_xlfn.XLOOKUP(Table16[[#This Row],[Theme C ID]], Table4[Theme C ID], Table4[Response])</f>
        <v>No/minimal federal response identified</v>
      </c>
      <c r="D35" s="16" t="s">
        <v>61</v>
      </c>
      <c r="E35" s="14" t="s">
        <v>940</v>
      </c>
    </row>
    <row r="36" spans="1:5" x14ac:dyDescent="0.3">
      <c r="A36" s="13" t="s">
        <v>743</v>
      </c>
      <c r="B36" s="13" t="str">
        <f>_xlfn.XLOOKUP(Table16[[#This Row],[Theme C ID]], Table4[Theme C ID], Table4[Response type])</f>
        <v>Federal response</v>
      </c>
      <c r="C36" s="13" t="str">
        <f>_xlfn.XLOOKUP(Table16[[#This Row],[Theme C ID]], Table4[Theme C ID], Table4[Response])</f>
        <v>No/minimal federal response identified</v>
      </c>
      <c r="D36" s="16" t="s">
        <v>63</v>
      </c>
      <c r="E36" s="14" t="s">
        <v>941</v>
      </c>
    </row>
    <row r="37" spans="1:5" x14ac:dyDescent="0.3">
      <c r="A37" s="13" t="s">
        <v>743</v>
      </c>
      <c r="B37" s="13" t="str">
        <f>_xlfn.XLOOKUP(Table16[[#This Row],[Theme C ID]], Table4[Theme C ID], Table4[Response type])</f>
        <v>Federal response</v>
      </c>
      <c r="C37" s="13" t="str">
        <f>_xlfn.XLOOKUP(Table16[[#This Row],[Theme C ID]], Table4[Theme C ID], Table4[Response])</f>
        <v>No/minimal federal response identified</v>
      </c>
      <c r="D37" s="16" t="s">
        <v>64</v>
      </c>
      <c r="E37" s="14" t="s">
        <v>942</v>
      </c>
    </row>
    <row r="38" spans="1:5" x14ac:dyDescent="0.3">
      <c r="A38" s="13" t="s">
        <v>743</v>
      </c>
      <c r="B38" s="13" t="str">
        <f>_xlfn.XLOOKUP(Table16[[#This Row],[Theme C ID]], Table4[Theme C ID], Table4[Response type])</f>
        <v>Federal response</v>
      </c>
      <c r="C38" s="13" t="str">
        <f>_xlfn.XLOOKUP(Table16[[#This Row],[Theme C ID]], Table4[Theme C ID], Table4[Response])</f>
        <v>No/minimal federal response identified</v>
      </c>
      <c r="D38" s="16" t="s">
        <v>38</v>
      </c>
      <c r="E38" s="14" t="s">
        <v>943</v>
      </c>
    </row>
    <row r="39" spans="1:5" x14ac:dyDescent="0.3">
      <c r="A39" s="13" t="s">
        <v>743</v>
      </c>
      <c r="B39" s="13" t="str">
        <f>_xlfn.XLOOKUP(Table16[[#This Row],[Theme C ID]], Table4[Theme C ID], Table4[Response type])</f>
        <v>Federal response</v>
      </c>
      <c r="C39" s="13" t="str">
        <f>_xlfn.XLOOKUP(Table16[[#This Row],[Theme C ID]], Table4[Theme C ID], Table4[Response])</f>
        <v>No/minimal federal response identified</v>
      </c>
      <c r="D39" s="16" t="s">
        <v>42</v>
      </c>
      <c r="E39" s="14" t="s">
        <v>944</v>
      </c>
    </row>
    <row r="40" spans="1:5" ht="26" x14ac:dyDescent="0.3">
      <c r="A40" s="13" t="s">
        <v>743</v>
      </c>
      <c r="B40" s="13" t="str">
        <f>_xlfn.XLOOKUP(Table16[[#This Row],[Theme C ID]], Table4[Theme C ID], Table4[Response type])</f>
        <v>Federal response</v>
      </c>
      <c r="C40" s="13" t="str">
        <f>_xlfn.XLOOKUP(Table16[[#This Row],[Theme C ID]], Table4[Theme C ID], Table4[Response])</f>
        <v>No/minimal federal response identified</v>
      </c>
      <c r="D40" s="16" t="s">
        <v>44</v>
      </c>
      <c r="E40" s="14" t="s">
        <v>945</v>
      </c>
    </row>
    <row r="41" spans="1:5" x14ac:dyDescent="0.3">
      <c r="A41" s="13" t="s">
        <v>743</v>
      </c>
      <c r="B41" s="13" t="str">
        <f>_xlfn.XLOOKUP(Table16[[#This Row],[Theme C ID]], Table4[Theme C ID], Table4[Response type])</f>
        <v>Federal response</v>
      </c>
      <c r="C41" s="13" t="str">
        <f>_xlfn.XLOOKUP(Table16[[#This Row],[Theme C ID]], Table4[Theme C ID], Table4[Response])</f>
        <v>No/minimal federal response identified</v>
      </c>
      <c r="D41" s="16" t="s">
        <v>45</v>
      </c>
      <c r="E41" s="14" t="s">
        <v>946</v>
      </c>
    </row>
    <row r="42" spans="1:5" x14ac:dyDescent="0.3">
      <c r="A42" s="13" t="s">
        <v>743</v>
      </c>
      <c r="B42" s="13" t="str">
        <f>_xlfn.XLOOKUP(Table16[[#This Row],[Theme C ID]], Table4[Theme C ID], Table4[Response type])</f>
        <v>Federal response</v>
      </c>
      <c r="C42" s="13" t="str">
        <f>_xlfn.XLOOKUP(Table16[[#This Row],[Theme C ID]], Table4[Theme C ID], Table4[Response])</f>
        <v>No/minimal federal response identified</v>
      </c>
      <c r="D42" s="16" t="s">
        <v>65</v>
      </c>
      <c r="E42" s="14" t="s">
        <v>947</v>
      </c>
    </row>
    <row r="43" spans="1:5" x14ac:dyDescent="0.3">
      <c r="A43" s="13" t="s">
        <v>743</v>
      </c>
      <c r="B43" s="13" t="str">
        <f>_xlfn.XLOOKUP(Table16[[#This Row],[Theme C ID]], Table4[Theme C ID], Table4[Response type])</f>
        <v>Federal response</v>
      </c>
      <c r="C43" s="13" t="str">
        <f>_xlfn.XLOOKUP(Table16[[#This Row],[Theme C ID]], Table4[Theme C ID], Table4[Response])</f>
        <v>No/minimal federal response identified</v>
      </c>
      <c r="D43" s="16" t="s">
        <v>66</v>
      </c>
      <c r="E43" s="14" t="s">
        <v>948</v>
      </c>
    </row>
    <row r="44" spans="1:5" x14ac:dyDescent="0.3">
      <c r="A44" s="13" t="s">
        <v>743</v>
      </c>
      <c r="B44" s="13" t="str">
        <f>_xlfn.XLOOKUP(Table16[[#This Row],[Theme C ID]], Table4[Theme C ID], Table4[Response type])</f>
        <v>Federal response</v>
      </c>
      <c r="C44" s="13" t="str">
        <f>_xlfn.XLOOKUP(Table16[[#This Row],[Theme C ID]], Table4[Theme C ID], Table4[Response])</f>
        <v>No/minimal federal response identified</v>
      </c>
      <c r="D44" s="16" t="s">
        <v>49</v>
      </c>
      <c r="E44" s="14" t="s">
        <v>949</v>
      </c>
    </row>
    <row r="45" spans="1:5" x14ac:dyDescent="0.3">
      <c r="A45" s="13" t="s">
        <v>743</v>
      </c>
      <c r="B45" s="13" t="str">
        <f>_xlfn.XLOOKUP(Table16[[#This Row],[Theme C ID]], Table4[Theme C ID], Table4[Response type])</f>
        <v>Federal response</v>
      </c>
      <c r="C45" s="13" t="str">
        <f>_xlfn.XLOOKUP(Table16[[#This Row],[Theme C ID]], Table4[Theme C ID], Table4[Response])</f>
        <v>No/minimal federal response identified</v>
      </c>
      <c r="D45" s="16" t="s">
        <v>69</v>
      </c>
      <c r="E45" s="14" t="s">
        <v>950</v>
      </c>
    </row>
    <row r="46" spans="1:5" x14ac:dyDescent="0.3">
      <c r="A46" s="13" t="s">
        <v>743</v>
      </c>
      <c r="B46" s="13" t="str">
        <f>_xlfn.XLOOKUP(Table16[[#This Row],[Theme C ID]], Table4[Theme C ID], Table4[Response type])</f>
        <v>Federal response</v>
      </c>
      <c r="C46" s="13" t="str">
        <f>_xlfn.XLOOKUP(Table16[[#This Row],[Theme C ID]], Table4[Theme C ID], Table4[Response])</f>
        <v>No/minimal federal response identified</v>
      </c>
      <c r="D46" s="16" t="s">
        <v>71</v>
      </c>
      <c r="E46" s="14" t="s">
        <v>951</v>
      </c>
    </row>
    <row r="47" spans="1:5" x14ac:dyDescent="0.3">
      <c r="A47" s="13" t="s">
        <v>743</v>
      </c>
      <c r="B47" s="13" t="str">
        <f>_xlfn.XLOOKUP(Table16[[#This Row],[Theme C ID]], Table4[Theme C ID], Table4[Response type])</f>
        <v>Federal response</v>
      </c>
      <c r="C47" s="13" t="str">
        <f>_xlfn.XLOOKUP(Table16[[#This Row],[Theme C ID]], Table4[Theme C ID], Table4[Response])</f>
        <v>No/minimal federal response identified</v>
      </c>
      <c r="D47" s="16" t="s">
        <v>73</v>
      </c>
      <c r="E47" s="14" t="s">
        <v>952</v>
      </c>
    </row>
    <row r="48" spans="1:5" x14ac:dyDescent="0.3">
      <c r="A48" s="13" t="s">
        <v>743</v>
      </c>
      <c r="B48" s="13" t="str">
        <f>_xlfn.XLOOKUP(Table16[[#This Row],[Theme C ID]], Table4[Theme C ID], Table4[Response type])</f>
        <v>Federal response</v>
      </c>
      <c r="C48" s="13" t="str">
        <f>_xlfn.XLOOKUP(Table16[[#This Row],[Theme C ID]], Table4[Theme C ID], Table4[Response])</f>
        <v>No/minimal federal response identified</v>
      </c>
      <c r="D48" s="16" t="s">
        <v>53</v>
      </c>
      <c r="E48" s="14" t="s">
        <v>953</v>
      </c>
    </row>
    <row r="49" spans="1:5" ht="26" x14ac:dyDescent="0.3">
      <c r="A49" s="13" t="s">
        <v>746</v>
      </c>
      <c r="B49" s="13" t="str">
        <f>_xlfn.XLOOKUP(Table16[[#This Row],[Theme C ID]], Table4[Theme C ID], Table4[Response type])</f>
        <v>Government response</v>
      </c>
      <c r="C49" s="13" t="str">
        <f>_xlfn.XLOOKUP(Table16[[#This Row],[Theme C ID]], Table4[Theme C ID], Table4[Response])</f>
        <v>Ambiguous government support (uncertain level)</v>
      </c>
      <c r="D49" s="16" t="s">
        <v>76</v>
      </c>
      <c r="E49" s="14" t="s">
        <v>954</v>
      </c>
    </row>
    <row r="50" spans="1:5" x14ac:dyDescent="0.3">
      <c r="A50" s="13" t="s">
        <v>750</v>
      </c>
      <c r="B50" s="13" t="str">
        <f>_xlfn.XLOOKUP(Table16[[#This Row],[Theme C ID]], Table4[Theme C ID], Table4[Response type])</f>
        <v>State/Territory response</v>
      </c>
      <c r="C50" s="13" t="str">
        <f>_xlfn.XLOOKUP(Table16[[#This Row],[Theme C ID]], Table4[Theme C ID], Table4[Response])</f>
        <v>Fee/cost relief (state/territory)</v>
      </c>
      <c r="D50" s="16" t="s">
        <v>33</v>
      </c>
      <c r="E50" s="14" t="s">
        <v>955</v>
      </c>
    </row>
    <row r="51" spans="1:5" x14ac:dyDescent="0.3">
      <c r="A51" s="13" t="s">
        <v>750</v>
      </c>
      <c r="B51" s="13" t="str">
        <f>_xlfn.XLOOKUP(Table16[[#This Row],[Theme C ID]], Table4[Theme C ID], Table4[Response type])</f>
        <v>State/Territory response</v>
      </c>
      <c r="C51" s="13" t="str">
        <f>_xlfn.XLOOKUP(Table16[[#This Row],[Theme C ID]], Table4[Theme C ID], Table4[Response])</f>
        <v>Fee/cost relief (state/territory)</v>
      </c>
      <c r="D51" s="16" t="s">
        <v>35</v>
      </c>
      <c r="E51" s="14" t="s">
        <v>956</v>
      </c>
    </row>
    <row r="52" spans="1:5" x14ac:dyDescent="0.3">
      <c r="A52" s="13" t="s">
        <v>750</v>
      </c>
      <c r="B52" s="13" t="str">
        <f>_xlfn.XLOOKUP(Table16[[#This Row],[Theme C ID]], Table4[Theme C ID], Table4[Response type])</f>
        <v>State/Territory response</v>
      </c>
      <c r="C52" s="13" t="str">
        <f>_xlfn.XLOOKUP(Table16[[#This Row],[Theme C ID]], Table4[Theme C ID], Table4[Response])</f>
        <v>Fee/cost relief (state/territory)</v>
      </c>
      <c r="D52" s="16" t="s">
        <v>37</v>
      </c>
      <c r="E52" s="14" t="s">
        <v>957</v>
      </c>
    </row>
    <row r="53" spans="1:5" x14ac:dyDescent="0.3">
      <c r="A53" s="13" t="s">
        <v>750</v>
      </c>
      <c r="B53" s="13" t="str">
        <f>_xlfn.XLOOKUP(Table16[[#This Row],[Theme C ID]], Table4[Theme C ID], Table4[Response type])</f>
        <v>State/Territory response</v>
      </c>
      <c r="C53" s="13" t="str">
        <f>_xlfn.XLOOKUP(Table16[[#This Row],[Theme C ID]], Table4[Theme C ID], Table4[Response])</f>
        <v>Fee/cost relief (state/territory)</v>
      </c>
      <c r="D53" s="16" t="s">
        <v>38</v>
      </c>
      <c r="E53" s="14" t="s">
        <v>958</v>
      </c>
    </row>
    <row r="54" spans="1:5" x14ac:dyDescent="0.3">
      <c r="A54" s="13" t="s">
        <v>750</v>
      </c>
      <c r="B54" s="13" t="str">
        <f>_xlfn.XLOOKUP(Table16[[#This Row],[Theme C ID]], Table4[Theme C ID], Table4[Response type])</f>
        <v>State/Territory response</v>
      </c>
      <c r="C54" s="13" t="str">
        <f>_xlfn.XLOOKUP(Table16[[#This Row],[Theme C ID]], Table4[Theme C ID], Table4[Response])</f>
        <v>Fee/cost relief (state/territory)</v>
      </c>
      <c r="D54" s="16" t="s">
        <v>44</v>
      </c>
      <c r="E54" s="14" t="s">
        <v>959</v>
      </c>
    </row>
    <row r="55" spans="1:5" x14ac:dyDescent="0.3">
      <c r="A55" s="13" t="s">
        <v>750</v>
      </c>
      <c r="B55" s="13" t="str">
        <f>_xlfn.XLOOKUP(Table16[[#This Row],[Theme C ID]], Table4[Theme C ID], Table4[Response type])</f>
        <v>State/Territory response</v>
      </c>
      <c r="C55" s="13" t="str">
        <f>_xlfn.XLOOKUP(Table16[[#This Row],[Theme C ID]], Table4[Theme C ID], Table4[Response])</f>
        <v>Fee/cost relief (state/territory)</v>
      </c>
      <c r="D55" s="16" t="s">
        <v>45</v>
      </c>
      <c r="E55" s="14" t="s">
        <v>960</v>
      </c>
    </row>
    <row r="56" spans="1:5" x14ac:dyDescent="0.3">
      <c r="A56" s="13" t="s">
        <v>750</v>
      </c>
      <c r="B56" s="13" t="str">
        <f>_xlfn.XLOOKUP(Table16[[#This Row],[Theme C ID]], Table4[Theme C ID], Table4[Response type])</f>
        <v>State/Territory response</v>
      </c>
      <c r="C56" s="13" t="str">
        <f>_xlfn.XLOOKUP(Table16[[#This Row],[Theme C ID]], Table4[Theme C ID], Table4[Response])</f>
        <v>Fee/cost relief (state/territory)</v>
      </c>
      <c r="D56" s="16" t="s">
        <v>46</v>
      </c>
      <c r="E56" s="14" t="s">
        <v>961</v>
      </c>
    </row>
    <row r="57" spans="1:5" x14ac:dyDescent="0.3">
      <c r="A57" s="13" t="s">
        <v>750</v>
      </c>
      <c r="B57" s="13" t="str">
        <f>_xlfn.XLOOKUP(Table16[[#This Row],[Theme C ID]], Table4[Theme C ID], Table4[Response type])</f>
        <v>State/Territory response</v>
      </c>
      <c r="C57" s="13" t="str">
        <f>_xlfn.XLOOKUP(Table16[[#This Row],[Theme C ID]], Table4[Theme C ID], Table4[Response])</f>
        <v>Fee/cost relief (state/territory)</v>
      </c>
      <c r="D57" s="16" t="s">
        <v>47</v>
      </c>
      <c r="E57" s="14" t="s">
        <v>962</v>
      </c>
    </row>
    <row r="58" spans="1:5" x14ac:dyDescent="0.3">
      <c r="A58" s="13" t="s">
        <v>754</v>
      </c>
      <c r="B58" s="13" t="str">
        <f>_xlfn.XLOOKUP(Table16[[#This Row],[Theme C ID]], Table4[Theme C ID], Table4[Response type])</f>
        <v>State/Territory response</v>
      </c>
      <c r="C58" s="13" t="str">
        <f>_xlfn.XLOOKUP(Table16[[#This Row],[Theme C ID]], Table4[Theme C ID], Table4[Response])</f>
        <v>Flexible fisheries management</v>
      </c>
      <c r="D58" s="16" t="s">
        <v>33</v>
      </c>
      <c r="E58" s="15" t="s">
        <v>963</v>
      </c>
    </row>
    <row r="59" spans="1:5" x14ac:dyDescent="0.3">
      <c r="A59" s="13" t="s">
        <v>754</v>
      </c>
      <c r="B59" s="13" t="str">
        <f>_xlfn.XLOOKUP(Table16[[#This Row],[Theme C ID]], Table4[Theme C ID], Table4[Response type])</f>
        <v>State/Territory response</v>
      </c>
      <c r="C59" s="13" t="str">
        <f>_xlfn.XLOOKUP(Table16[[#This Row],[Theme C ID]], Table4[Theme C ID], Table4[Response])</f>
        <v>Flexible fisheries management</v>
      </c>
      <c r="D59" s="16" t="s">
        <v>35</v>
      </c>
      <c r="E59" s="14" t="s">
        <v>964</v>
      </c>
    </row>
    <row r="60" spans="1:5" x14ac:dyDescent="0.3">
      <c r="A60" s="13" t="s">
        <v>754</v>
      </c>
      <c r="B60" s="13" t="str">
        <f>_xlfn.XLOOKUP(Table16[[#This Row],[Theme C ID]], Table4[Theme C ID], Table4[Response type])</f>
        <v>State/Territory response</v>
      </c>
      <c r="C60" s="13" t="str">
        <f>_xlfn.XLOOKUP(Table16[[#This Row],[Theme C ID]], Table4[Theme C ID], Table4[Response])</f>
        <v>Flexible fisheries management</v>
      </c>
      <c r="D60" s="16" t="s">
        <v>36</v>
      </c>
      <c r="E60" s="14" t="s">
        <v>965</v>
      </c>
    </row>
    <row r="61" spans="1:5" x14ac:dyDescent="0.3">
      <c r="A61" s="13" t="s">
        <v>754</v>
      </c>
      <c r="B61" s="13" t="str">
        <f>_xlfn.XLOOKUP(Table16[[#This Row],[Theme C ID]], Table4[Theme C ID], Table4[Response type])</f>
        <v>State/Territory response</v>
      </c>
      <c r="C61" s="13" t="str">
        <f>_xlfn.XLOOKUP(Table16[[#This Row],[Theme C ID]], Table4[Theme C ID], Table4[Response])</f>
        <v>Flexible fisheries management</v>
      </c>
      <c r="D61" s="16" t="s">
        <v>64</v>
      </c>
      <c r="E61" s="14" t="s">
        <v>966</v>
      </c>
    </row>
    <row r="62" spans="1:5" x14ac:dyDescent="0.3">
      <c r="A62" s="13" t="s">
        <v>754</v>
      </c>
      <c r="B62" s="13" t="str">
        <f>_xlfn.XLOOKUP(Table16[[#This Row],[Theme C ID]], Table4[Theme C ID], Table4[Response type])</f>
        <v>State/Territory response</v>
      </c>
      <c r="C62" s="13" t="str">
        <f>_xlfn.XLOOKUP(Table16[[#This Row],[Theme C ID]], Table4[Theme C ID], Table4[Response])</f>
        <v>Flexible fisheries management</v>
      </c>
      <c r="D62" s="16" t="s">
        <v>47</v>
      </c>
      <c r="E62" s="14" t="s">
        <v>967</v>
      </c>
    </row>
    <row r="63" spans="1:5" x14ac:dyDescent="0.3">
      <c r="A63" s="13" t="s">
        <v>757</v>
      </c>
      <c r="B63" s="13" t="str">
        <f>_xlfn.XLOOKUP(Table16[[#This Row],[Theme C ID]], Table4[Theme C ID], Table4[Response type])</f>
        <v>State/Territory response</v>
      </c>
      <c r="C63" s="13" t="str">
        <f>_xlfn.XLOOKUP(Table16[[#This Row],[Theme C ID]], Table4[Theme C ID], Table4[Response])</f>
        <v>Grants/stimulus</v>
      </c>
      <c r="D63" s="16" t="s">
        <v>33</v>
      </c>
      <c r="E63" s="14" t="s">
        <v>968</v>
      </c>
    </row>
    <row r="64" spans="1:5" x14ac:dyDescent="0.3">
      <c r="A64" s="13" t="s">
        <v>757</v>
      </c>
      <c r="B64" s="13" t="str">
        <f>_xlfn.XLOOKUP(Table16[[#This Row],[Theme C ID]], Table4[Theme C ID], Table4[Response type])</f>
        <v>State/Territory response</v>
      </c>
      <c r="C64" s="13" t="str">
        <f>_xlfn.XLOOKUP(Table16[[#This Row],[Theme C ID]], Table4[Theme C ID], Table4[Response])</f>
        <v>Grants/stimulus</v>
      </c>
      <c r="D64" s="16" t="s">
        <v>36</v>
      </c>
      <c r="E64" s="14" t="s">
        <v>969</v>
      </c>
    </row>
    <row r="65" spans="1:5" x14ac:dyDescent="0.3">
      <c r="A65" s="13" t="s">
        <v>757</v>
      </c>
      <c r="B65" s="13" t="str">
        <f>_xlfn.XLOOKUP(Table16[[#This Row],[Theme C ID]], Table4[Theme C ID], Table4[Response type])</f>
        <v>State/Territory response</v>
      </c>
      <c r="C65" s="13" t="str">
        <f>_xlfn.XLOOKUP(Table16[[#This Row],[Theme C ID]], Table4[Theme C ID], Table4[Response])</f>
        <v>Grants/stimulus</v>
      </c>
      <c r="D65" s="16" t="s">
        <v>37</v>
      </c>
      <c r="E65" s="14" t="s">
        <v>970</v>
      </c>
    </row>
    <row r="66" spans="1:5" x14ac:dyDescent="0.3">
      <c r="A66" s="13" t="s">
        <v>757</v>
      </c>
      <c r="B66" s="13" t="str">
        <f>_xlfn.XLOOKUP(Table16[[#This Row],[Theme C ID]], Table4[Theme C ID], Table4[Response type])</f>
        <v>State/Territory response</v>
      </c>
      <c r="C66" s="13" t="str">
        <f>_xlfn.XLOOKUP(Table16[[#This Row],[Theme C ID]], Table4[Theme C ID], Table4[Response])</f>
        <v>Grants/stimulus</v>
      </c>
      <c r="D66" s="16" t="s">
        <v>44</v>
      </c>
      <c r="E66" s="14" t="s">
        <v>971</v>
      </c>
    </row>
    <row r="67" spans="1:5" x14ac:dyDescent="0.3">
      <c r="A67" s="13" t="s">
        <v>757</v>
      </c>
      <c r="B67" s="13" t="str">
        <f>_xlfn.XLOOKUP(Table16[[#This Row],[Theme C ID]], Table4[Theme C ID], Table4[Response type])</f>
        <v>State/Territory response</v>
      </c>
      <c r="C67" s="13" t="str">
        <f>_xlfn.XLOOKUP(Table16[[#This Row],[Theme C ID]], Table4[Theme C ID], Table4[Response])</f>
        <v>Grants/stimulus</v>
      </c>
      <c r="D67" s="16" t="s">
        <v>45</v>
      </c>
      <c r="E67" s="14" t="s">
        <v>972</v>
      </c>
    </row>
    <row r="68" spans="1:5" x14ac:dyDescent="0.3">
      <c r="A68" s="13" t="s">
        <v>760</v>
      </c>
      <c r="B68" s="13" t="str">
        <f>_xlfn.XLOOKUP(Table16[[#This Row],[Theme C ID]], Table4[Theme C ID], Table4[Response type])</f>
        <v>State/Territory response</v>
      </c>
      <c r="C68" s="13" t="str">
        <f>_xlfn.XLOOKUP(Table16[[#This Row],[Theme C ID]], Table4[Theme C ID], Table4[Response])</f>
        <v>Coordination and communication</v>
      </c>
      <c r="D68" s="16" t="s">
        <v>33</v>
      </c>
      <c r="E68" s="14" t="s">
        <v>973</v>
      </c>
    </row>
    <row r="69" spans="1:5" x14ac:dyDescent="0.3">
      <c r="A69" s="13" t="s">
        <v>760</v>
      </c>
      <c r="B69" s="13" t="str">
        <f>_xlfn.XLOOKUP(Table16[[#This Row],[Theme C ID]], Table4[Theme C ID], Table4[Response type])</f>
        <v>State/Territory response</v>
      </c>
      <c r="C69" s="13" t="str">
        <f>_xlfn.XLOOKUP(Table16[[#This Row],[Theme C ID]], Table4[Theme C ID], Table4[Response])</f>
        <v>Coordination and communication</v>
      </c>
      <c r="D69" s="16" t="s">
        <v>35</v>
      </c>
      <c r="E69" s="14" t="s">
        <v>974</v>
      </c>
    </row>
    <row r="70" spans="1:5" x14ac:dyDescent="0.3">
      <c r="A70" s="13" t="s">
        <v>760</v>
      </c>
      <c r="B70" s="13" t="str">
        <f>_xlfn.XLOOKUP(Table16[[#This Row],[Theme C ID]], Table4[Theme C ID], Table4[Response type])</f>
        <v>State/Territory response</v>
      </c>
      <c r="C70" s="13" t="str">
        <f>_xlfn.XLOOKUP(Table16[[#This Row],[Theme C ID]], Table4[Theme C ID], Table4[Response])</f>
        <v>Coordination and communication</v>
      </c>
      <c r="D70" s="16" t="s">
        <v>44</v>
      </c>
      <c r="E70" s="14" t="s">
        <v>975</v>
      </c>
    </row>
    <row r="71" spans="1:5" x14ac:dyDescent="0.3">
      <c r="A71" s="13" t="s">
        <v>760</v>
      </c>
      <c r="B71" s="13" t="str">
        <f>_xlfn.XLOOKUP(Table16[[#This Row],[Theme C ID]], Table4[Theme C ID], Table4[Response type])</f>
        <v>State/Territory response</v>
      </c>
      <c r="C71" s="13" t="str">
        <f>_xlfn.XLOOKUP(Table16[[#This Row],[Theme C ID]], Table4[Theme C ID], Table4[Response])</f>
        <v>Coordination and communication</v>
      </c>
      <c r="D71" s="16" t="s">
        <v>66</v>
      </c>
      <c r="E71" s="14" t="s">
        <v>976</v>
      </c>
    </row>
    <row r="72" spans="1:5" x14ac:dyDescent="0.3">
      <c r="A72" s="13" t="s">
        <v>760</v>
      </c>
      <c r="B72" s="13" t="str">
        <f>_xlfn.XLOOKUP(Table16[[#This Row],[Theme C ID]], Table4[Theme C ID], Table4[Response type])</f>
        <v>State/Territory response</v>
      </c>
      <c r="C72" s="13" t="str">
        <f>_xlfn.XLOOKUP(Table16[[#This Row],[Theme C ID]], Table4[Theme C ID], Table4[Response])</f>
        <v>Coordination and communication</v>
      </c>
      <c r="D72" s="16" t="s">
        <v>46</v>
      </c>
      <c r="E72" s="14" t="s">
        <v>977</v>
      </c>
    </row>
    <row r="73" spans="1:5" x14ac:dyDescent="0.3">
      <c r="A73" s="13" t="s">
        <v>763</v>
      </c>
      <c r="B73" s="13" t="str">
        <f>_xlfn.XLOOKUP(Table16[[#This Row],[Theme C ID]], Table4[Theme C ID], Table4[Response type])</f>
        <v>State/Territory response</v>
      </c>
      <c r="C73" s="13" t="str">
        <f>_xlfn.XLOOKUP(Table16[[#This Row],[Theme C ID]], Table4[Theme C ID], Table4[Response])</f>
        <v>Market adaptation support</v>
      </c>
      <c r="D73" s="16" t="s">
        <v>33</v>
      </c>
      <c r="E73" s="14" t="s">
        <v>978</v>
      </c>
    </row>
    <row r="74" spans="1:5" x14ac:dyDescent="0.3">
      <c r="A74" s="13" t="s">
        <v>763</v>
      </c>
      <c r="B74" s="13" t="str">
        <f>_xlfn.XLOOKUP(Table16[[#This Row],[Theme C ID]], Table4[Theme C ID], Table4[Response type])</f>
        <v>State/Territory response</v>
      </c>
      <c r="C74" s="13" t="str">
        <f>_xlfn.XLOOKUP(Table16[[#This Row],[Theme C ID]], Table4[Theme C ID], Table4[Response])</f>
        <v>Market adaptation support</v>
      </c>
      <c r="D74" s="16" t="s">
        <v>35</v>
      </c>
      <c r="E74" s="14" t="s">
        <v>979</v>
      </c>
    </row>
    <row r="75" spans="1:5" x14ac:dyDescent="0.3">
      <c r="A75" s="13" t="s">
        <v>763</v>
      </c>
      <c r="B75" s="13" t="str">
        <f>_xlfn.XLOOKUP(Table16[[#This Row],[Theme C ID]], Table4[Theme C ID], Table4[Response type])</f>
        <v>State/Territory response</v>
      </c>
      <c r="C75" s="13" t="str">
        <f>_xlfn.XLOOKUP(Table16[[#This Row],[Theme C ID]], Table4[Theme C ID], Table4[Response])</f>
        <v>Market adaptation support</v>
      </c>
      <c r="D75" s="16" t="s">
        <v>38</v>
      </c>
      <c r="E75" s="14" t="s">
        <v>980</v>
      </c>
    </row>
    <row r="76" spans="1:5" x14ac:dyDescent="0.3">
      <c r="A76" s="13" t="s">
        <v>763</v>
      </c>
      <c r="B76" s="13" t="str">
        <f>_xlfn.XLOOKUP(Table16[[#This Row],[Theme C ID]], Table4[Theme C ID], Table4[Response type])</f>
        <v>State/Territory response</v>
      </c>
      <c r="C76" s="13" t="str">
        <f>_xlfn.XLOOKUP(Table16[[#This Row],[Theme C ID]], Table4[Theme C ID], Table4[Response])</f>
        <v>Market adaptation support</v>
      </c>
      <c r="D76" s="16" t="s">
        <v>65</v>
      </c>
      <c r="E76" s="14" t="s">
        <v>981</v>
      </c>
    </row>
    <row r="77" spans="1:5" x14ac:dyDescent="0.3">
      <c r="A77" s="13" t="s">
        <v>767</v>
      </c>
      <c r="B77" s="13" t="str">
        <f>_xlfn.XLOOKUP(Table16[[#This Row],[Theme C ID]], Table4[Theme C ID], Table4[Response type])</f>
        <v>State/Territory response</v>
      </c>
      <c r="C77" s="13" t="str">
        <f>_xlfn.XLOOKUP(Table16[[#This Row],[Theme C ID]], Table4[Theme C ID], Table4[Response])</f>
        <v>Essential service designation/regulatory clarity</v>
      </c>
      <c r="D77" s="16" t="s">
        <v>35</v>
      </c>
      <c r="E77" s="15" t="s">
        <v>982</v>
      </c>
    </row>
    <row r="78" spans="1:5" x14ac:dyDescent="0.3">
      <c r="A78" s="13" t="s">
        <v>767</v>
      </c>
      <c r="B78" s="13" t="str">
        <f>_xlfn.XLOOKUP(Table16[[#This Row],[Theme C ID]], Table4[Theme C ID], Table4[Response type])</f>
        <v>State/Territory response</v>
      </c>
      <c r="C78" s="13" t="str">
        <f>_xlfn.XLOOKUP(Table16[[#This Row],[Theme C ID]], Table4[Theme C ID], Table4[Response])</f>
        <v>Essential service designation/regulatory clarity</v>
      </c>
      <c r="D78" s="16" t="s">
        <v>37</v>
      </c>
      <c r="E78" s="14" t="s">
        <v>983</v>
      </c>
    </row>
    <row r="79" spans="1:5" x14ac:dyDescent="0.3">
      <c r="A79" s="13" t="s">
        <v>767</v>
      </c>
      <c r="B79" s="13" t="str">
        <f>_xlfn.XLOOKUP(Table16[[#This Row],[Theme C ID]], Table4[Theme C ID], Table4[Response type])</f>
        <v>State/Territory response</v>
      </c>
      <c r="C79" s="13" t="str">
        <f>_xlfn.XLOOKUP(Table16[[#This Row],[Theme C ID]], Table4[Theme C ID], Table4[Response])</f>
        <v>Essential service designation/regulatory clarity</v>
      </c>
      <c r="D79" s="16" t="s">
        <v>64</v>
      </c>
      <c r="E79" s="14" t="s">
        <v>984</v>
      </c>
    </row>
    <row r="80" spans="1:5" x14ac:dyDescent="0.3">
      <c r="A80" s="13" t="s">
        <v>767</v>
      </c>
      <c r="B80" s="13" t="str">
        <f>_xlfn.XLOOKUP(Table16[[#This Row],[Theme C ID]], Table4[Theme C ID], Table4[Response type])</f>
        <v>State/Territory response</v>
      </c>
      <c r="C80" s="13" t="str">
        <f>_xlfn.XLOOKUP(Table16[[#This Row],[Theme C ID]], Table4[Theme C ID], Table4[Response])</f>
        <v>Essential service designation/regulatory clarity</v>
      </c>
      <c r="D80" s="16" t="s">
        <v>66</v>
      </c>
      <c r="E80" s="14" t="s">
        <v>985</v>
      </c>
    </row>
    <row r="81" spans="1:5" x14ac:dyDescent="0.3">
      <c r="A81" s="13" t="s">
        <v>771</v>
      </c>
      <c r="B81" s="13" t="str">
        <f>_xlfn.XLOOKUP(Table16[[#This Row],[Theme C ID]], Table4[Theme C ID], Table4[Response type])</f>
        <v>State/Territory response</v>
      </c>
      <c r="C81" s="13" t="str">
        <f>_xlfn.XLOOKUP(Table16[[#This Row],[Theme C ID]], Table4[Theme C ID], Table4[Response])</f>
        <v>Capacity expansion/organisational scaling</v>
      </c>
      <c r="D81" s="16" t="s">
        <v>33</v>
      </c>
      <c r="E81" s="14" t="s">
        <v>986</v>
      </c>
    </row>
    <row r="82" spans="1:5" x14ac:dyDescent="0.3">
      <c r="A82" s="13" t="s">
        <v>775</v>
      </c>
      <c r="B82" s="13" t="str">
        <f>_xlfn.XLOOKUP(Table16[[#This Row],[Theme C ID]], Table4[Theme C ID], Table4[Response type])</f>
        <v>State/Territory response</v>
      </c>
      <c r="C82" s="13" t="str">
        <f>_xlfn.XLOOKUP(Table16[[#This Row],[Theme C ID]], Table4[Theme C ID], Table4[Response])</f>
        <v>Compliance/enforcement</v>
      </c>
      <c r="D82" s="16" t="s">
        <v>64</v>
      </c>
      <c r="E82" s="14" t="s">
        <v>987</v>
      </c>
    </row>
    <row r="83" spans="1:5" x14ac:dyDescent="0.3">
      <c r="A83" s="13" t="s">
        <v>775</v>
      </c>
      <c r="B83" s="13" t="str">
        <f>_xlfn.XLOOKUP(Table16[[#This Row],[Theme C ID]], Table4[Theme C ID], Table4[Response type])</f>
        <v>State/Territory response</v>
      </c>
      <c r="C83" s="13" t="str">
        <f>_xlfn.XLOOKUP(Table16[[#This Row],[Theme C ID]], Table4[Theme C ID], Table4[Response])</f>
        <v>Compliance/enforcement</v>
      </c>
      <c r="D83" s="16" t="s">
        <v>38</v>
      </c>
      <c r="E83" s="14" t="s">
        <v>988</v>
      </c>
    </row>
    <row r="84" spans="1:5" x14ac:dyDescent="0.3">
      <c r="A84" s="13" t="s">
        <v>775</v>
      </c>
      <c r="B84" s="13" t="str">
        <f>_xlfn.XLOOKUP(Table16[[#This Row],[Theme C ID]], Table4[Theme C ID], Table4[Response type])</f>
        <v>State/Territory response</v>
      </c>
      <c r="C84" s="13" t="str">
        <f>_xlfn.XLOOKUP(Table16[[#This Row],[Theme C ID]], Table4[Theme C ID], Table4[Response])</f>
        <v>Compliance/enforcement</v>
      </c>
      <c r="D84" s="16" t="s">
        <v>66</v>
      </c>
      <c r="E84" s="14" t="s">
        <v>989</v>
      </c>
    </row>
    <row r="85" spans="1:5" x14ac:dyDescent="0.3">
      <c r="A85" s="13" t="s">
        <v>779</v>
      </c>
      <c r="B85" s="13" t="str">
        <f>_xlfn.XLOOKUP(Table16[[#This Row],[Theme C ID]], Table4[Theme C ID], Table4[Response type])</f>
        <v>State/Territory response</v>
      </c>
      <c r="C85" s="13" t="str">
        <f>_xlfn.XLOOKUP(Table16[[#This Row],[Theme C ID]], Table4[Theme C ID], Table4[Response])</f>
        <v>Issues/limitations</v>
      </c>
      <c r="D85" s="16" t="s">
        <v>33</v>
      </c>
      <c r="E85" s="14" t="s">
        <v>990</v>
      </c>
    </row>
    <row r="86" spans="1:5" x14ac:dyDescent="0.3">
      <c r="A86" s="13" t="s">
        <v>779</v>
      </c>
      <c r="B86" s="13" t="str">
        <f>_xlfn.XLOOKUP(Table16[[#This Row],[Theme C ID]], Table4[Theme C ID], Table4[Response type])</f>
        <v>State/Territory response</v>
      </c>
      <c r="C86" s="13" t="str">
        <f>_xlfn.XLOOKUP(Table16[[#This Row],[Theme C ID]], Table4[Theme C ID], Table4[Response])</f>
        <v>Issues/limitations</v>
      </c>
      <c r="D86" s="16" t="s">
        <v>35</v>
      </c>
      <c r="E86" s="14" t="s">
        <v>991</v>
      </c>
    </row>
    <row r="87" spans="1:5" x14ac:dyDescent="0.3">
      <c r="A87" s="13" t="s">
        <v>781</v>
      </c>
      <c r="B87" s="13" t="str">
        <f>_xlfn.XLOOKUP(Table16[[#This Row],[Theme C ID]], Table4[Theme C ID], Table4[Response type])</f>
        <v>State/Territory response</v>
      </c>
      <c r="C87" s="13" t="str">
        <f>_xlfn.XLOOKUP(Table16[[#This Row],[Theme C ID]], Table4[Theme C ID], Table4[Response])</f>
        <v>No/minimal state response identified</v>
      </c>
      <c r="D87" s="16" t="s">
        <v>27</v>
      </c>
      <c r="E87" s="14" t="s">
        <v>992</v>
      </c>
    </row>
    <row r="88" spans="1:5" x14ac:dyDescent="0.3">
      <c r="A88" s="13" t="s">
        <v>781</v>
      </c>
      <c r="B88" s="13" t="str">
        <f>_xlfn.XLOOKUP(Table16[[#This Row],[Theme C ID]], Table4[Theme C ID], Table4[Response type])</f>
        <v>State/Territory response</v>
      </c>
      <c r="C88" s="13" t="str">
        <f>_xlfn.XLOOKUP(Table16[[#This Row],[Theme C ID]], Table4[Theme C ID], Table4[Response])</f>
        <v>No/minimal state response identified</v>
      </c>
      <c r="D88" s="16" t="s">
        <v>31</v>
      </c>
      <c r="E88" s="14" t="s">
        <v>993</v>
      </c>
    </row>
    <row r="89" spans="1:5" x14ac:dyDescent="0.3">
      <c r="A89" s="13" t="s">
        <v>781</v>
      </c>
      <c r="B89" s="13" t="str">
        <f>_xlfn.XLOOKUP(Table16[[#This Row],[Theme C ID]], Table4[Theme C ID], Table4[Response type])</f>
        <v>State/Territory response</v>
      </c>
      <c r="C89" s="13" t="str">
        <f>_xlfn.XLOOKUP(Table16[[#This Row],[Theme C ID]], Table4[Theme C ID], Table4[Response])</f>
        <v>No/minimal state response identified</v>
      </c>
      <c r="D89" s="16" t="s">
        <v>42</v>
      </c>
      <c r="E89" s="14" t="s">
        <v>994</v>
      </c>
    </row>
    <row r="90" spans="1:5" x14ac:dyDescent="0.3">
      <c r="A90" s="13" t="s">
        <v>781</v>
      </c>
      <c r="B90" s="13" t="str">
        <f>_xlfn.XLOOKUP(Table16[[#This Row],[Theme C ID]], Table4[Theme C ID], Table4[Response type])</f>
        <v>State/Territory response</v>
      </c>
      <c r="C90" s="13" t="str">
        <f>_xlfn.XLOOKUP(Table16[[#This Row],[Theme C ID]], Table4[Theme C ID], Table4[Response])</f>
        <v>No/minimal state response identified</v>
      </c>
      <c r="D90" s="16" t="s">
        <v>49</v>
      </c>
      <c r="E90" s="14" t="s">
        <v>995</v>
      </c>
    </row>
    <row r="91" spans="1:5" x14ac:dyDescent="0.3">
      <c r="A91" s="14" t="s">
        <v>784</v>
      </c>
      <c r="B91" s="14" t="str">
        <f>_xlfn.XLOOKUP(Table16[[#This Row],[Theme C ID]], Table4[Theme C ID], Table4[Response type])</f>
        <v>Fishery management agency response</v>
      </c>
      <c r="C91" s="14" t="str">
        <f>_xlfn.XLOOKUP(Table16[[#This Row],[Theme C ID]], Table4[Theme C ID], Table4[Response])</f>
        <v>Flexible fisheries management</v>
      </c>
      <c r="D91" s="16" t="s">
        <v>35</v>
      </c>
      <c r="E91" s="14" t="s">
        <v>964</v>
      </c>
    </row>
    <row r="92" spans="1:5" x14ac:dyDescent="0.3">
      <c r="A92" s="14" t="s">
        <v>784</v>
      </c>
      <c r="B92" s="14" t="str">
        <f>_xlfn.XLOOKUP(Table16[[#This Row],[Theme C ID]], Table4[Theme C ID], Table4[Response type])</f>
        <v>Fishery management agency response</v>
      </c>
      <c r="C92" s="14" t="str">
        <f>_xlfn.XLOOKUP(Table16[[#This Row],[Theme C ID]], Table4[Theme C ID], Table4[Response])</f>
        <v>Flexible fisheries management</v>
      </c>
      <c r="D92" s="16" t="s">
        <v>36</v>
      </c>
      <c r="E92" s="14" t="s">
        <v>965</v>
      </c>
    </row>
    <row r="93" spans="1:5" x14ac:dyDescent="0.3">
      <c r="A93" s="14" t="s">
        <v>784</v>
      </c>
      <c r="B93" s="14" t="str">
        <f>_xlfn.XLOOKUP(Table16[[#This Row],[Theme C ID]], Table4[Theme C ID], Table4[Response type])</f>
        <v>Fishery management agency response</v>
      </c>
      <c r="C93" s="14" t="str">
        <f>_xlfn.XLOOKUP(Table16[[#This Row],[Theme C ID]], Table4[Theme C ID], Table4[Response])</f>
        <v>Flexible fisheries management</v>
      </c>
      <c r="D93" s="16" t="s">
        <v>64</v>
      </c>
      <c r="E93" s="14" t="s">
        <v>966</v>
      </c>
    </row>
    <row r="94" spans="1:5" x14ac:dyDescent="0.3">
      <c r="A94" s="14" t="s">
        <v>784</v>
      </c>
      <c r="B94" s="14" t="str">
        <f>_xlfn.XLOOKUP(Table16[[#This Row],[Theme C ID]], Table4[Theme C ID], Table4[Response type])</f>
        <v>Fishery management agency response</v>
      </c>
      <c r="C94" s="14" t="str">
        <f>_xlfn.XLOOKUP(Table16[[#This Row],[Theme C ID]], Table4[Theme C ID], Table4[Response])</f>
        <v>Flexible fisheries management</v>
      </c>
      <c r="D94" s="16" t="s">
        <v>996</v>
      </c>
      <c r="E94" s="14" t="s">
        <v>997</v>
      </c>
    </row>
    <row r="95" spans="1:5" x14ac:dyDescent="0.3">
      <c r="A95" s="14" t="s">
        <v>787</v>
      </c>
      <c r="B95" s="14" t="str">
        <f>_xlfn.XLOOKUP(Table16[[#This Row],[Theme C ID]], Table4[Theme C ID], Table4[Response type])</f>
        <v>Fishery management agency response</v>
      </c>
      <c r="C95" s="14" t="str">
        <f>_xlfn.XLOOKUP(Table16[[#This Row],[Theme C ID]], Table4[Theme C ID], Table4[Response])</f>
        <v>Fee relief (FMA)</v>
      </c>
      <c r="D95" s="16" t="s">
        <v>35</v>
      </c>
      <c r="E95" s="14" t="s">
        <v>998</v>
      </c>
    </row>
    <row r="96" spans="1:5" x14ac:dyDescent="0.3">
      <c r="A96" s="14" t="s">
        <v>787</v>
      </c>
      <c r="B96" s="14" t="str">
        <f>_xlfn.XLOOKUP(Table16[[#This Row],[Theme C ID]], Table4[Theme C ID], Table4[Response type])</f>
        <v>Fishery management agency response</v>
      </c>
      <c r="C96" s="14" t="str">
        <f>_xlfn.XLOOKUP(Table16[[#This Row],[Theme C ID]], Table4[Theme C ID], Table4[Response])</f>
        <v>Fee relief (FMA)</v>
      </c>
      <c r="D96" s="16" t="s">
        <v>36</v>
      </c>
      <c r="E96" s="14" t="s">
        <v>999</v>
      </c>
    </row>
    <row r="97" spans="1:5" x14ac:dyDescent="0.3">
      <c r="A97" s="14" t="s">
        <v>787</v>
      </c>
      <c r="B97" s="14" t="str">
        <f>_xlfn.XLOOKUP(Table16[[#This Row],[Theme C ID]], Table4[Theme C ID], Table4[Response type])</f>
        <v>Fishery management agency response</v>
      </c>
      <c r="C97" s="14" t="str">
        <f>_xlfn.XLOOKUP(Table16[[#This Row],[Theme C ID]], Table4[Theme C ID], Table4[Response])</f>
        <v>Fee relief (FMA)</v>
      </c>
      <c r="D97" s="16" t="s">
        <v>37</v>
      </c>
      <c r="E97" s="14" t="s">
        <v>1000</v>
      </c>
    </row>
    <row r="98" spans="1:5" x14ac:dyDescent="0.3">
      <c r="A98" s="14" t="s">
        <v>787</v>
      </c>
      <c r="B98" s="14" t="str">
        <f>_xlfn.XLOOKUP(Table16[[#This Row],[Theme C ID]], Table4[Theme C ID], Table4[Response type])</f>
        <v>Fishery management agency response</v>
      </c>
      <c r="C98" s="14" t="str">
        <f>_xlfn.XLOOKUP(Table16[[#This Row],[Theme C ID]], Table4[Theme C ID], Table4[Response])</f>
        <v>Fee relief (FMA)</v>
      </c>
      <c r="D98" s="16" t="s">
        <v>46</v>
      </c>
      <c r="E98" s="14" t="s">
        <v>1001</v>
      </c>
    </row>
    <row r="99" spans="1:5" x14ac:dyDescent="0.3">
      <c r="A99" s="14" t="s">
        <v>787</v>
      </c>
      <c r="B99" s="14" t="str">
        <f>_xlfn.XLOOKUP(Table16[[#This Row],[Theme C ID]], Table4[Theme C ID], Table4[Response type])</f>
        <v>Fishery management agency response</v>
      </c>
      <c r="C99" s="14" t="str">
        <f>_xlfn.XLOOKUP(Table16[[#This Row],[Theme C ID]], Table4[Theme C ID], Table4[Response])</f>
        <v>Fee relief (FMA)</v>
      </c>
      <c r="D99" s="16" t="s">
        <v>47</v>
      </c>
      <c r="E99" s="14" t="s">
        <v>1002</v>
      </c>
    </row>
    <row r="100" spans="1:5" x14ac:dyDescent="0.3">
      <c r="A100" s="14" t="s">
        <v>790</v>
      </c>
      <c r="B100" s="14" t="str">
        <f>_xlfn.XLOOKUP(Table16[[#This Row],[Theme C ID]], Table4[Theme C ID], Table4[Response type])</f>
        <v>Fishery management agency response</v>
      </c>
      <c r="C100" s="14" t="str">
        <f>_xlfn.XLOOKUP(Table16[[#This Row],[Theme C ID]], Table4[Theme C ID], Table4[Response])</f>
        <v>Coordination and communication</v>
      </c>
      <c r="D100" s="16" t="s">
        <v>33</v>
      </c>
      <c r="E100" s="14" t="s">
        <v>1003</v>
      </c>
    </row>
    <row r="101" spans="1:5" x14ac:dyDescent="0.3">
      <c r="A101" s="14" t="s">
        <v>790</v>
      </c>
      <c r="B101" s="14" t="str">
        <f>_xlfn.XLOOKUP(Table16[[#This Row],[Theme C ID]], Table4[Theme C ID], Table4[Response type])</f>
        <v>Fishery management agency response</v>
      </c>
      <c r="C101" s="14" t="str">
        <f>_xlfn.XLOOKUP(Table16[[#This Row],[Theme C ID]], Table4[Theme C ID], Table4[Response])</f>
        <v>Coordination and communication</v>
      </c>
      <c r="D101" s="16" t="s">
        <v>35</v>
      </c>
      <c r="E101" s="14" t="s">
        <v>1004</v>
      </c>
    </row>
    <row r="102" spans="1:5" x14ac:dyDescent="0.3">
      <c r="A102" s="14" t="s">
        <v>790</v>
      </c>
      <c r="B102" s="14" t="str">
        <f>_xlfn.XLOOKUP(Table16[[#This Row],[Theme C ID]], Table4[Theme C ID], Table4[Response type])</f>
        <v>Fishery management agency response</v>
      </c>
      <c r="C102" s="14" t="str">
        <f>_xlfn.XLOOKUP(Table16[[#This Row],[Theme C ID]], Table4[Theme C ID], Table4[Response])</f>
        <v>Coordination and communication</v>
      </c>
      <c r="D102" s="16" t="s">
        <v>36</v>
      </c>
      <c r="E102" s="14" t="s">
        <v>1005</v>
      </c>
    </row>
    <row r="103" spans="1:5" x14ac:dyDescent="0.3">
      <c r="A103" s="14" t="s">
        <v>790</v>
      </c>
      <c r="B103" s="14" t="str">
        <f>_xlfn.XLOOKUP(Table16[[#This Row],[Theme C ID]], Table4[Theme C ID], Table4[Response type])</f>
        <v>Fishery management agency response</v>
      </c>
      <c r="C103" s="14" t="str">
        <f>_xlfn.XLOOKUP(Table16[[#This Row],[Theme C ID]], Table4[Theme C ID], Table4[Response])</f>
        <v>Coordination and communication</v>
      </c>
      <c r="D103" s="16" t="s">
        <v>37</v>
      </c>
      <c r="E103" s="14" t="s">
        <v>1006</v>
      </c>
    </row>
    <row r="104" spans="1:5" x14ac:dyDescent="0.3">
      <c r="A104" s="14" t="s">
        <v>790</v>
      </c>
      <c r="B104" s="14" t="str">
        <f>_xlfn.XLOOKUP(Table16[[#This Row],[Theme C ID]], Table4[Theme C ID], Table4[Response type])</f>
        <v>Fishery management agency response</v>
      </c>
      <c r="C104" s="14" t="str">
        <f>_xlfn.XLOOKUP(Table16[[#This Row],[Theme C ID]], Table4[Theme C ID], Table4[Response])</f>
        <v>Coordination and communication</v>
      </c>
      <c r="D104" s="16" t="s">
        <v>46</v>
      </c>
      <c r="E104" s="14" t="s">
        <v>1007</v>
      </c>
    </row>
    <row r="105" spans="1:5" x14ac:dyDescent="0.3">
      <c r="A105" s="14" t="s">
        <v>792</v>
      </c>
      <c r="B105" s="14" t="str">
        <f>_xlfn.XLOOKUP(Table16[[#This Row],[Theme C ID]], Table4[Theme C ID], Table4[Response type])</f>
        <v>Fishery management agency response</v>
      </c>
      <c r="C105" s="14" t="str">
        <f>_xlfn.XLOOKUP(Table16[[#This Row],[Theme C ID]], Table4[Theme C ID], Table4[Response])</f>
        <v>Communication and information provision</v>
      </c>
      <c r="D105" s="16" t="s">
        <v>35</v>
      </c>
      <c r="E105" s="14" t="s">
        <v>1008</v>
      </c>
    </row>
    <row r="106" spans="1:5" x14ac:dyDescent="0.3">
      <c r="A106" s="14" t="s">
        <v>792</v>
      </c>
      <c r="B106" s="14" t="str">
        <f>_xlfn.XLOOKUP(Table16[[#This Row],[Theme C ID]], Table4[Theme C ID], Table4[Response type])</f>
        <v>Fishery management agency response</v>
      </c>
      <c r="C106" s="14" t="str">
        <f>_xlfn.XLOOKUP(Table16[[#This Row],[Theme C ID]], Table4[Theme C ID], Table4[Response])</f>
        <v>Communication and information provision</v>
      </c>
      <c r="D106" s="16" t="s">
        <v>38</v>
      </c>
      <c r="E106" s="14" t="s">
        <v>1009</v>
      </c>
    </row>
    <row r="107" spans="1:5" x14ac:dyDescent="0.3">
      <c r="A107" s="14" t="s">
        <v>792</v>
      </c>
      <c r="B107" s="14" t="str">
        <f>_xlfn.XLOOKUP(Table16[[#This Row],[Theme C ID]], Table4[Theme C ID], Table4[Response type])</f>
        <v>Fishery management agency response</v>
      </c>
      <c r="C107" s="14" t="str">
        <f>_xlfn.XLOOKUP(Table16[[#This Row],[Theme C ID]], Table4[Theme C ID], Table4[Response])</f>
        <v>Communication and information provision</v>
      </c>
      <c r="D107" s="16" t="s">
        <v>66</v>
      </c>
      <c r="E107" s="14" t="s">
        <v>1010</v>
      </c>
    </row>
    <row r="108" spans="1:5" x14ac:dyDescent="0.3">
      <c r="A108" s="14" t="s">
        <v>792</v>
      </c>
      <c r="B108" s="14" t="str">
        <f>_xlfn.XLOOKUP(Table16[[#This Row],[Theme C ID]], Table4[Theme C ID], Table4[Response type])</f>
        <v>Fishery management agency response</v>
      </c>
      <c r="C108" s="14" t="str">
        <f>_xlfn.XLOOKUP(Table16[[#This Row],[Theme C ID]], Table4[Theme C ID], Table4[Response])</f>
        <v>Communication and information provision</v>
      </c>
      <c r="D108" s="16" t="s">
        <v>37</v>
      </c>
      <c r="E108" s="14" t="s">
        <v>1011</v>
      </c>
    </row>
    <row r="109" spans="1:5" x14ac:dyDescent="0.3">
      <c r="A109" s="14" t="s">
        <v>795</v>
      </c>
      <c r="B109" s="14" t="str">
        <f>_xlfn.XLOOKUP(Table16[[#This Row],[Theme C ID]], Table4[Theme C ID], Table4[Response type])</f>
        <v>Fishery management agency response</v>
      </c>
      <c r="C109" s="14" t="str">
        <f>_xlfn.XLOOKUP(Table16[[#This Row],[Theme C ID]], Table4[Theme C ID], Table4[Response])</f>
        <v>Regulatory adaptation</v>
      </c>
      <c r="D109" s="16" t="s">
        <v>33</v>
      </c>
      <c r="E109" s="14" t="s">
        <v>1012</v>
      </c>
    </row>
    <row r="110" spans="1:5" x14ac:dyDescent="0.3">
      <c r="A110" s="14" t="s">
        <v>795</v>
      </c>
      <c r="B110" s="14" t="str">
        <f>_xlfn.XLOOKUP(Table16[[#This Row],[Theme C ID]], Table4[Theme C ID], Table4[Response type])</f>
        <v>Fishery management agency response</v>
      </c>
      <c r="C110" s="14" t="str">
        <f>_xlfn.XLOOKUP(Table16[[#This Row],[Theme C ID]], Table4[Theme C ID], Table4[Response])</f>
        <v>Regulatory adaptation</v>
      </c>
      <c r="D110" s="16" t="s">
        <v>36</v>
      </c>
      <c r="E110" s="14" t="s">
        <v>1013</v>
      </c>
    </row>
    <row r="111" spans="1:5" x14ac:dyDescent="0.3">
      <c r="A111" s="14" t="s">
        <v>795</v>
      </c>
      <c r="B111" s="14" t="str">
        <f>_xlfn.XLOOKUP(Table16[[#This Row],[Theme C ID]], Table4[Theme C ID], Table4[Response type])</f>
        <v>Fishery management agency response</v>
      </c>
      <c r="C111" s="14" t="str">
        <f>_xlfn.XLOOKUP(Table16[[#This Row],[Theme C ID]], Table4[Theme C ID], Table4[Response])</f>
        <v>Regulatory adaptation</v>
      </c>
      <c r="D111" s="16" t="s">
        <v>38</v>
      </c>
      <c r="E111" s="14" t="s">
        <v>1014</v>
      </c>
    </row>
    <row r="112" spans="1:5" x14ac:dyDescent="0.3">
      <c r="A112" s="14" t="s">
        <v>795</v>
      </c>
      <c r="B112" s="14" t="str">
        <f>_xlfn.XLOOKUP(Table16[[#This Row],[Theme C ID]], Table4[Theme C ID], Table4[Response type])</f>
        <v>Fishery management agency response</v>
      </c>
      <c r="C112" s="14" t="str">
        <f>_xlfn.XLOOKUP(Table16[[#This Row],[Theme C ID]], Table4[Theme C ID], Table4[Response])</f>
        <v>Regulatory adaptation</v>
      </c>
      <c r="D112" s="16" t="s">
        <v>47</v>
      </c>
      <c r="E112" s="14" t="s">
        <v>1015</v>
      </c>
    </row>
    <row r="113" spans="1:5" x14ac:dyDescent="0.3">
      <c r="A113" s="14" t="s">
        <v>798</v>
      </c>
      <c r="B113" s="14" t="str">
        <f>_xlfn.XLOOKUP(Table16[[#This Row],[Theme C ID]], Table4[Theme C ID], Table4[Response type])</f>
        <v>Fishery management agency response</v>
      </c>
      <c r="C113" s="14" t="str">
        <f>_xlfn.XLOOKUP(Table16[[#This Row],[Theme C ID]], Table4[Theme C ID], Table4[Response])</f>
        <v>Market adaptation support</v>
      </c>
      <c r="D113" s="16" t="s">
        <v>33</v>
      </c>
      <c r="E113" s="14" t="s">
        <v>1016</v>
      </c>
    </row>
    <row r="114" spans="1:5" x14ac:dyDescent="0.3">
      <c r="A114" s="14" t="s">
        <v>798</v>
      </c>
      <c r="B114" s="14" t="str">
        <f>_xlfn.XLOOKUP(Table16[[#This Row],[Theme C ID]], Table4[Theme C ID], Table4[Response type])</f>
        <v>Fishery management agency response</v>
      </c>
      <c r="C114" s="14" t="str">
        <f>_xlfn.XLOOKUP(Table16[[#This Row],[Theme C ID]], Table4[Theme C ID], Table4[Response])</f>
        <v>Market adaptation support</v>
      </c>
      <c r="D114" s="16" t="s">
        <v>35</v>
      </c>
      <c r="E114" s="14" t="s">
        <v>1017</v>
      </c>
    </row>
    <row r="115" spans="1:5" x14ac:dyDescent="0.3">
      <c r="A115" s="14" t="s">
        <v>798</v>
      </c>
      <c r="B115" s="14" t="str">
        <f>_xlfn.XLOOKUP(Table16[[#This Row],[Theme C ID]], Table4[Theme C ID], Table4[Response type])</f>
        <v>Fishery management agency response</v>
      </c>
      <c r="C115" s="14" t="str">
        <f>_xlfn.XLOOKUP(Table16[[#This Row],[Theme C ID]], Table4[Theme C ID], Table4[Response])</f>
        <v>Market adaptation support</v>
      </c>
      <c r="D115" s="16" t="s">
        <v>36</v>
      </c>
      <c r="E115" s="14" t="s">
        <v>1018</v>
      </c>
    </row>
    <row r="116" spans="1:5" x14ac:dyDescent="0.3">
      <c r="A116" s="14" t="s">
        <v>801</v>
      </c>
      <c r="B116" s="14" t="str">
        <f>_xlfn.XLOOKUP(Table16[[#This Row],[Theme C ID]], Table4[Theme C ID], Table4[Response type])</f>
        <v>Fishery management agency response</v>
      </c>
      <c r="C116" s="14" t="str">
        <f>_xlfn.XLOOKUP(Table16[[#This Row],[Theme C ID]], Table4[Theme C ID], Table4[Response])</f>
        <v>Essential service designation/regulatory clarity</v>
      </c>
      <c r="D116" s="16" t="s">
        <v>35</v>
      </c>
      <c r="E116" s="14" t="s">
        <v>1019</v>
      </c>
    </row>
    <row r="117" spans="1:5" x14ac:dyDescent="0.3">
      <c r="A117" s="14" t="s">
        <v>801</v>
      </c>
      <c r="B117" s="14" t="str">
        <f>_xlfn.XLOOKUP(Table16[[#This Row],[Theme C ID]], Table4[Theme C ID], Table4[Response type])</f>
        <v>Fishery management agency response</v>
      </c>
      <c r="C117" s="14" t="str">
        <f>_xlfn.XLOOKUP(Table16[[#This Row],[Theme C ID]], Table4[Theme C ID], Table4[Response])</f>
        <v>Essential service designation/regulatory clarity</v>
      </c>
      <c r="D117" s="16" t="s">
        <v>37</v>
      </c>
      <c r="E117" s="14" t="s">
        <v>1020</v>
      </c>
    </row>
    <row r="118" spans="1:5" x14ac:dyDescent="0.3">
      <c r="A118" s="14" t="s">
        <v>801</v>
      </c>
      <c r="B118" s="14" t="str">
        <f>_xlfn.XLOOKUP(Table16[[#This Row],[Theme C ID]], Table4[Theme C ID], Table4[Response type])</f>
        <v>Fishery management agency response</v>
      </c>
      <c r="C118" s="14" t="str">
        <f>_xlfn.XLOOKUP(Table16[[#This Row],[Theme C ID]], Table4[Theme C ID], Table4[Response])</f>
        <v>Essential service designation/regulatory clarity</v>
      </c>
      <c r="D118" s="16" t="s">
        <v>64</v>
      </c>
      <c r="E118" s="14" t="s">
        <v>984</v>
      </c>
    </row>
    <row r="119" spans="1:5" x14ac:dyDescent="0.3">
      <c r="A119" s="14" t="s">
        <v>803</v>
      </c>
      <c r="B119" s="14" t="str">
        <f>_xlfn.XLOOKUP(Table16[[#This Row],[Theme C ID]], Table4[Theme C ID], Table4[Response type])</f>
        <v>Fishery management agency response</v>
      </c>
      <c r="C119" s="14" t="str">
        <f>_xlfn.XLOOKUP(Table16[[#This Row],[Theme C ID]], Table4[Theme C ID], Table4[Response])</f>
        <v>Agency capacity expansion</v>
      </c>
      <c r="D119" s="16" t="s">
        <v>33</v>
      </c>
      <c r="E119" s="14" t="s">
        <v>1021</v>
      </c>
    </row>
    <row r="120" spans="1:5" x14ac:dyDescent="0.3">
      <c r="A120" s="14" t="s">
        <v>806</v>
      </c>
      <c r="B120" s="14" t="str">
        <f>_xlfn.XLOOKUP(Table16[[#This Row],[Theme C ID]], Table4[Theme C ID], Table4[Response type])</f>
        <v>Fishery management agency response</v>
      </c>
      <c r="C120" s="14" t="str">
        <f>_xlfn.XLOOKUP(Table16[[#This Row],[Theme C ID]], Table4[Theme C ID], Table4[Response])</f>
        <v>Issues/limitations</v>
      </c>
      <c r="D120" s="16" t="s">
        <v>33</v>
      </c>
      <c r="E120" s="14" t="s">
        <v>1022</v>
      </c>
    </row>
    <row r="121" spans="1:5" x14ac:dyDescent="0.3">
      <c r="A121" s="14" t="s">
        <v>806</v>
      </c>
      <c r="B121" s="14" t="str">
        <f>_xlfn.XLOOKUP(Table16[[#This Row],[Theme C ID]], Table4[Theme C ID], Table4[Response type])</f>
        <v>Fishery management agency response</v>
      </c>
      <c r="C121" s="14" t="str">
        <f>_xlfn.XLOOKUP(Table16[[#This Row],[Theme C ID]], Table4[Theme C ID], Table4[Response])</f>
        <v>Issues/limitations</v>
      </c>
      <c r="D121" s="16" t="s">
        <v>35</v>
      </c>
      <c r="E121" s="14" t="s">
        <v>991</v>
      </c>
    </row>
    <row r="122" spans="1:5" x14ac:dyDescent="0.3">
      <c r="A122" s="14" t="s">
        <v>806</v>
      </c>
      <c r="B122" s="14" t="str">
        <f>_xlfn.XLOOKUP(Table16[[#This Row],[Theme C ID]], Table4[Theme C ID], Table4[Response type])</f>
        <v>Fishery management agency response</v>
      </c>
      <c r="C122" s="14" t="str">
        <f>_xlfn.XLOOKUP(Table16[[#This Row],[Theme C ID]], Table4[Theme C ID], Table4[Response])</f>
        <v>Issues/limitations</v>
      </c>
      <c r="D122" s="16" t="s">
        <v>37</v>
      </c>
      <c r="E122" s="14" t="s">
        <v>1023</v>
      </c>
    </row>
    <row r="123" spans="1:5" x14ac:dyDescent="0.3">
      <c r="A123" s="14" t="s">
        <v>809</v>
      </c>
      <c r="B123" s="14" t="str">
        <f>_xlfn.XLOOKUP(Table16[[#This Row],[Theme C ID]], Table4[Theme C ID], Table4[Response type])</f>
        <v>Fishery management agency response</v>
      </c>
      <c r="C123" s="14" t="str">
        <f>_xlfn.XLOOKUP(Table16[[#This Row],[Theme C ID]], Table4[Theme C ID], Table4[Response])</f>
        <v>No/minimal fisheries agency response identified</v>
      </c>
      <c r="D123" s="16" t="s">
        <v>27</v>
      </c>
      <c r="E123" s="14" t="s">
        <v>1024</v>
      </c>
    </row>
    <row r="124" spans="1:5" x14ac:dyDescent="0.3">
      <c r="A124" s="14" t="s">
        <v>809</v>
      </c>
      <c r="B124" s="14" t="str">
        <f>_xlfn.XLOOKUP(Table16[[#This Row],[Theme C ID]], Table4[Theme C ID], Table4[Response type])</f>
        <v>Fishery management agency response</v>
      </c>
      <c r="C124" s="14" t="str">
        <f>_xlfn.XLOOKUP(Table16[[#This Row],[Theme C ID]], Table4[Theme C ID], Table4[Response])</f>
        <v>No/minimal fisheries agency response identified</v>
      </c>
      <c r="D124" s="16" t="s">
        <v>31</v>
      </c>
      <c r="E124" s="14" t="s">
        <v>1025</v>
      </c>
    </row>
    <row r="125" spans="1:5" x14ac:dyDescent="0.3">
      <c r="A125" s="14" t="s">
        <v>809</v>
      </c>
      <c r="B125" s="14" t="str">
        <f>_xlfn.XLOOKUP(Table16[[#This Row],[Theme C ID]], Table4[Theme C ID], Table4[Response type])</f>
        <v>Fishery management agency response</v>
      </c>
      <c r="C125" s="14" t="str">
        <f>_xlfn.XLOOKUP(Table16[[#This Row],[Theme C ID]], Table4[Theme C ID], Table4[Response])</f>
        <v>No/minimal fisheries agency response identified</v>
      </c>
      <c r="D125" s="16" t="s">
        <v>42</v>
      </c>
      <c r="E125" s="14" t="s">
        <v>1026</v>
      </c>
    </row>
    <row r="126" spans="1:5" x14ac:dyDescent="0.3">
      <c r="A126" s="14" t="s">
        <v>809</v>
      </c>
      <c r="B126" s="14" t="str">
        <f>_xlfn.XLOOKUP(Table16[[#This Row],[Theme C ID]], Table4[Theme C ID], Table4[Response type])</f>
        <v>Fishery management agency response</v>
      </c>
      <c r="C126" s="14" t="str">
        <f>_xlfn.XLOOKUP(Table16[[#This Row],[Theme C ID]], Table4[Theme C ID], Table4[Response])</f>
        <v>No/minimal fisheries agency response identified</v>
      </c>
      <c r="D126" s="16" t="s">
        <v>49</v>
      </c>
      <c r="E126" s="14" t="s">
        <v>1027</v>
      </c>
    </row>
    <row r="127" spans="1:5" x14ac:dyDescent="0.3">
      <c r="A127" s="14" t="s">
        <v>812</v>
      </c>
      <c r="B127" s="14" t="str">
        <f>_xlfn.XLOOKUP(Table16[[#This Row],[Theme C ID]], Table4[Theme C ID], Table4[Response type])</f>
        <v>Industry/sector response</v>
      </c>
      <c r="C127" s="14" t="str">
        <f>_xlfn.XLOOKUP(Table16[[#This Row],[Theme C ID]], Table4[Theme C ID], Table4[Response])</f>
        <v>Coordination and communication</v>
      </c>
      <c r="D127" s="16" t="s">
        <v>31</v>
      </c>
      <c r="E127" s="14" t="s">
        <v>1028</v>
      </c>
    </row>
    <row r="128" spans="1:5" x14ac:dyDescent="0.3">
      <c r="A128" s="14" t="s">
        <v>812</v>
      </c>
      <c r="B128" s="14" t="str">
        <f>_xlfn.XLOOKUP(Table16[[#This Row],[Theme C ID]], Table4[Theme C ID], Table4[Response type])</f>
        <v>Industry/sector response</v>
      </c>
      <c r="C128" s="14" t="str">
        <f>_xlfn.XLOOKUP(Table16[[#This Row],[Theme C ID]], Table4[Theme C ID], Table4[Response])</f>
        <v>Coordination and communication</v>
      </c>
      <c r="D128" s="16" t="s">
        <v>33</v>
      </c>
      <c r="E128" s="14" t="s">
        <v>1029</v>
      </c>
    </row>
    <row r="129" spans="1:5" x14ac:dyDescent="0.3">
      <c r="A129" s="14" t="s">
        <v>812</v>
      </c>
      <c r="B129" s="14" t="str">
        <f>_xlfn.XLOOKUP(Table16[[#This Row],[Theme C ID]], Table4[Theme C ID], Table4[Response type])</f>
        <v>Industry/sector response</v>
      </c>
      <c r="C129" s="14" t="str">
        <f>_xlfn.XLOOKUP(Table16[[#This Row],[Theme C ID]], Table4[Theme C ID], Table4[Response])</f>
        <v>Coordination and communication</v>
      </c>
      <c r="D129" s="16" t="s">
        <v>44</v>
      </c>
      <c r="E129" s="14" t="s">
        <v>1030</v>
      </c>
    </row>
    <row r="130" spans="1:5" x14ac:dyDescent="0.3">
      <c r="A130" s="14" t="s">
        <v>812</v>
      </c>
      <c r="B130" s="14" t="str">
        <f>_xlfn.XLOOKUP(Table16[[#This Row],[Theme C ID]], Table4[Theme C ID], Table4[Response type])</f>
        <v>Industry/sector response</v>
      </c>
      <c r="C130" s="14" t="str">
        <f>_xlfn.XLOOKUP(Table16[[#This Row],[Theme C ID]], Table4[Theme C ID], Table4[Response])</f>
        <v>Coordination and communication</v>
      </c>
      <c r="D130" s="16" t="s">
        <v>45</v>
      </c>
      <c r="E130" s="14" t="s">
        <v>1031</v>
      </c>
    </row>
    <row r="131" spans="1:5" x14ac:dyDescent="0.3">
      <c r="A131" s="14" t="s">
        <v>812</v>
      </c>
      <c r="B131" s="14" t="str">
        <f>_xlfn.XLOOKUP(Table16[[#This Row],[Theme C ID]], Table4[Theme C ID], Table4[Response type])</f>
        <v>Industry/sector response</v>
      </c>
      <c r="C131" s="14" t="str">
        <f>_xlfn.XLOOKUP(Table16[[#This Row],[Theme C ID]], Table4[Theme C ID], Table4[Response])</f>
        <v>Coordination and communication</v>
      </c>
      <c r="D131" s="16" t="s">
        <v>66</v>
      </c>
      <c r="E131" s="14" t="s">
        <v>1032</v>
      </c>
    </row>
    <row r="132" spans="1:5" x14ac:dyDescent="0.3">
      <c r="A132" s="14" t="s">
        <v>812</v>
      </c>
      <c r="B132" s="14" t="str">
        <f>_xlfn.XLOOKUP(Table16[[#This Row],[Theme C ID]], Table4[Theme C ID], Table4[Response type])</f>
        <v>Industry/sector response</v>
      </c>
      <c r="C132" s="14" t="str">
        <f>_xlfn.XLOOKUP(Table16[[#This Row],[Theme C ID]], Table4[Theme C ID], Table4[Response])</f>
        <v>Coordination and communication</v>
      </c>
      <c r="D132" s="16" t="s">
        <v>46</v>
      </c>
      <c r="E132" s="14" t="s">
        <v>1033</v>
      </c>
    </row>
    <row r="133" spans="1:5" x14ac:dyDescent="0.3">
      <c r="A133" s="13" t="s">
        <v>815</v>
      </c>
      <c r="B133" s="13" t="str">
        <f>_xlfn.XLOOKUP(Table16[[#This Row],[Theme C ID]], Table4[Theme C ID], Table4[Response type])</f>
        <v>Industry/sector response</v>
      </c>
      <c r="C133" s="13" t="str">
        <f>_xlfn.XLOOKUP(Table16[[#This Row],[Theme C ID]], Table4[Theme C ID], Table4[Response])</f>
        <v>Information sharing and guidance</v>
      </c>
      <c r="D133" s="16" t="s">
        <v>31</v>
      </c>
      <c r="E133" s="14" t="s">
        <v>1034</v>
      </c>
    </row>
    <row r="134" spans="1:5" x14ac:dyDescent="0.3">
      <c r="A134" s="13" t="s">
        <v>815</v>
      </c>
      <c r="B134" s="13" t="str">
        <f>_xlfn.XLOOKUP(Table16[[#This Row],[Theme C ID]], Table4[Theme C ID], Table4[Response type])</f>
        <v>Industry/sector response</v>
      </c>
      <c r="C134" s="13" t="str">
        <f>_xlfn.XLOOKUP(Table16[[#This Row],[Theme C ID]], Table4[Theme C ID], Table4[Response])</f>
        <v>Information sharing and guidance</v>
      </c>
      <c r="D134" s="16" t="s">
        <v>42</v>
      </c>
      <c r="E134" s="14" t="s">
        <v>1035</v>
      </c>
    </row>
    <row r="135" spans="1:5" x14ac:dyDescent="0.3">
      <c r="A135" s="13" t="s">
        <v>815</v>
      </c>
      <c r="B135" s="13" t="str">
        <f>_xlfn.XLOOKUP(Table16[[#This Row],[Theme C ID]], Table4[Theme C ID], Table4[Response type])</f>
        <v>Industry/sector response</v>
      </c>
      <c r="C135" s="13" t="str">
        <f>_xlfn.XLOOKUP(Table16[[#This Row],[Theme C ID]], Table4[Theme C ID], Table4[Response])</f>
        <v>Information sharing and guidance</v>
      </c>
      <c r="D135" s="16" t="s">
        <v>44</v>
      </c>
      <c r="E135" s="14" t="s">
        <v>1036</v>
      </c>
    </row>
    <row r="136" spans="1:5" x14ac:dyDescent="0.3">
      <c r="A136" s="13" t="s">
        <v>815</v>
      </c>
      <c r="B136" s="13" t="str">
        <f>_xlfn.XLOOKUP(Table16[[#This Row],[Theme C ID]], Table4[Theme C ID], Table4[Response type])</f>
        <v>Industry/sector response</v>
      </c>
      <c r="C136" s="13" t="str">
        <f>_xlfn.XLOOKUP(Table16[[#This Row],[Theme C ID]], Table4[Theme C ID], Table4[Response])</f>
        <v>Information sharing and guidance</v>
      </c>
      <c r="D136" s="16" t="s">
        <v>66</v>
      </c>
      <c r="E136" s="14" t="s">
        <v>1037</v>
      </c>
    </row>
    <row r="137" spans="1:5" x14ac:dyDescent="0.3">
      <c r="A137" s="13" t="s">
        <v>815</v>
      </c>
      <c r="B137" s="13" t="str">
        <f>_xlfn.XLOOKUP(Table16[[#This Row],[Theme C ID]], Table4[Theme C ID], Table4[Response type])</f>
        <v>Industry/sector response</v>
      </c>
      <c r="C137" s="13" t="str">
        <f>_xlfn.XLOOKUP(Table16[[#This Row],[Theme C ID]], Table4[Theme C ID], Table4[Response])</f>
        <v>Information sharing and guidance</v>
      </c>
      <c r="D137" s="16" t="s">
        <v>46</v>
      </c>
      <c r="E137" s="14" t="s">
        <v>1038</v>
      </c>
    </row>
    <row r="138" spans="1:5" x14ac:dyDescent="0.3">
      <c r="A138" s="13" t="s">
        <v>815</v>
      </c>
      <c r="B138" s="13" t="str">
        <f>_xlfn.XLOOKUP(Table16[[#This Row],[Theme C ID]], Table4[Theme C ID], Table4[Response type])</f>
        <v>Industry/sector response</v>
      </c>
      <c r="C138" s="13" t="str">
        <f>_xlfn.XLOOKUP(Table16[[#This Row],[Theme C ID]], Table4[Theme C ID], Table4[Response])</f>
        <v>Information sharing and guidance</v>
      </c>
      <c r="D138" s="16" t="s">
        <v>53</v>
      </c>
      <c r="E138" s="14" t="s">
        <v>1039</v>
      </c>
    </row>
    <row r="139" spans="1:5" x14ac:dyDescent="0.3">
      <c r="A139" s="13" t="s">
        <v>818</v>
      </c>
      <c r="B139" s="13" t="str">
        <f>_xlfn.XLOOKUP(Table16[[#This Row],[Theme C ID]], Table4[Theme C ID], Table4[Response type])</f>
        <v>Industry/sector response</v>
      </c>
      <c r="C139" s="13" t="str">
        <f>_xlfn.XLOOKUP(Table16[[#This Row],[Theme C ID]], Table4[Theme C ID], Table4[Response])</f>
        <v>Advocacy and representation</v>
      </c>
      <c r="D139" s="16" t="s">
        <v>46</v>
      </c>
      <c r="E139" s="14" t="s">
        <v>1040</v>
      </c>
    </row>
    <row r="140" spans="1:5" x14ac:dyDescent="0.3">
      <c r="A140" s="13" t="s">
        <v>818</v>
      </c>
      <c r="B140" s="13" t="str">
        <f>_xlfn.XLOOKUP(Table16[[#This Row],[Theme C ID]], Table4[Theme C ID], Table4[Response type])</f>
        <v>Industry/sector response</v>
      </c>
      <c r="C140" s="13" t="str">
        <f>_xlfn.XLOOKUP(Table16[[#This Row],[Theme C ID]], Table4[Theme C ID], Table4[Response])</f>
        <v>Advocacy and representation</v>
      </c>
      <c r="D140" s="16" t="s">
        <v>53</v>
      </c>
      <c r="E140" s="14" t="s">
        <v>1041</v>
      </c>
    </row>
    <row r="141" spans="1:5" x14ac:dyDescent="0.3">
      <c r="A141" s="13" t="s">
        <v>818</v>
      </c>
      <c r="B141" s="13" t="str">
        <f>_xlfn.XLOOKUP(Table16[[#This Row],[Theme C ID]], Table4[Theme C ID], Table4[Response type])</f>
        <v>Industry/sector response</v>
      </c>
      <c r="C141" s="13" t="str">
        <f>_xlfn.XLOOKUP(Table16[[#This Row],[Theme C ID]], Table4[Theme C ID], Table4[Response])</f>
        <v>Advocacy and representation</v>
      </c>
      <c r="D141" s="16" t="s">
        <v>45</v>
      </c>
      <c r="E141" s="14" t="s">
        <v>1042</v>
      </c>
    </row>
    <row r="142" spans="1:5" x14ac:dyDescent="0.3">
      <c r="A142" s="13" t="s">
        <v>818</v>
      </c>
      <c r="B142" s="13" t="str">
        <f>_xlfn.XLOOKUP(Table16[[#This Row],[Theme C ID]], Table4[Theme C ID], Table4[Response type])</f>
        <v>Industry/sector response</v>
      </c>
      <c r="C142" s="13" t="str">
        <f>_xlfn.XLOOKUP(Table16[[#This Row],[Theme C ID]], Table4[Theme C ID], Table4[Response])</f>
        <v>Advocacy and representation</v>
      </c>
      <c r="D142" s="16" t="s">
        <v>66</v>
      </c>
      <c r="E142" s="14" t="s">
        <v>1043</v>
      </c>
    </row>
    <row r="143" spans="1:5" x14ac:dyDescent="0.3">
      <c r="A143" s="13" t="s">
        <v>822</v>
      </c>
      <c r="B143" s="13" t="str">
        <f>_xlfn.XLOOKUP(Table16[[#This Row],[Theme C ID]], Table4[Theme C ID], Table4[Response type])</f>
        <v>Industry/sector response</v>
      </c>
      <c r="C143" s="13" t="str">
        <f>_xlfn.XLOOKUP(Table16[[#This Row],[Theme C ID]], Table4[Theme C ID], Table4[Response])</f>
        <v>Marketing strategy adaptation</v>
      </c>
      <c r="D143" s="16" t="s">
        <v>23</v>
      </c>
      <c r="E143" s="14" t="s">
        <v>1044</v>
      </c>
    </row>
    <row r="144" spans="1:5" x14ac:dyDescent="0.3">
      <c r="A144" s="13" t="s">
        <v>822</v>
      </c>
      <c r="B144" s="13" t="str">
        <f>_xlfn.XLOOKUP(Table16[[#This Row],[Theme C ID]], Table4[Theme C ID], Table4[Response type])</f>
        <v>Industry/sector response</v>
      </c>
      <c r="C144" s="13" t="str">
        <f>_xlfn.XLOOKUP(Table16[[#This Row],[Theme C ID]], Table4[Theme C ID], Table4[Response])</f>
        <v>Marketing strategy adaptation</v>
      </c>
      <c r="D144" s="16" t="s">
        <v>38</v>
      </c>
      <c r="E144" s="14" t="s">
        <v>1045</v>
      </c>
    </row>
    <row r="145" spans="1:5" x14ac:dyDescent="0.3">
      <c r="A145" s="13" t="s">
        <v>822</v>
      </c>
      <c r="B145" s="13" t="str">
        <f>_xlfn.XLOOKUP(Table16[[#This Row],[Theme C ID]], Table4[Theme C ID], Table4[Response type])</f>
        <v>Industry/sector response</v>
      </c>
      <c r="C145" s="13" t="str">
        <f>_xlfn.XLOOKUP(Table16[[#This Row],[Theme C ID]], Table4[Theme C ID], Table4[Response])</f>
        <v>Marketing strategy adaptation</v>
      </c>
      <c r="D145" s="16" t="s">
        <v>42</v>
      </c>
      <c r="E145" s="14" t="s">
        <v>1046</v>
      </c>
    </row>
    <row r="146" spans="1:5" x14ac:dyDescent="0.3">
      <c r="A146" s="13" t="s">
        <v>822</v>
      </c>
      <c r="B146" s="13" t="str">
        <f>_xlfn.XLOOKUP(Table16[[#This Row],[Theme C ID]], Table4[Theme C ID], Table4[Response type])</f>
        <v>Industry/sector response</v>
      </c>
      <c r="C146" s="13" t="str">
        <f>_xlfn.XLOOKUP(Table16[[#This Row],[Theme C ID]], Table4[Theme C ID], Table4[Response])</f>
        <v>Marketing strategy adaptation</v>
      </c>
      <c r="D146" s="16" t="s">
        <v>65</v>
      </c>
      <c r="E146" s="14" t="s">
        <v>1047</v>
      </c>
    </row>
    <row r="147" spans="1:5" x14ac:dyDescent="0.3">
      <c r="A147" s="13" t="s">
        <v>826</v>
      </c>
      <c r="B147" s="13" t="str">
        <f>_xlfn.XLOOKUP(Table16[[#This Row],[Theme C ID]], Table4[Theme C ID], Table4[Response type])</f>
        <v>Industry/sector response</v>
      </c>
      <c r="C147" s="13" t="str">
        <f>_xlfn.XLOOKUP(Table16[[#This Row],[Theme C ID]], Table4[Theme C ID], Table4[Response])</f>
        <v>Industry-led logistics and supply chain responses</v>
      </c>
      <c r="D147" s="16" t="s">
        <v>31</v>
      </c>
      <c r="E147" s="14" t="s">
        <v>1048</v>
      </c>
    </row>
    <row r="148" spans="1:5" x14ac:dyDescent="0.3">
      <c r="A148" s="13" t="s">
        <v>826</v>
      </c>
      <c r="B148" s="13" t="str">
        <f>_xlfn.XLOOKUP(Table16[[#This Row],[Theme C ID]], Table4[Theme C ID], Table4[Response type])</f>
        <v>Industry/sector response</v>
      </c>
      <c r="C148" s="13" t="str">
        <f>_xlfn.XLOOKUP(Table16[[#This Row],[Theme C ID]], Table4[Theme C ID], Table4[Response])</f>
        <v>Industry-led logistics and supply chain responses</v>
      </c>
      <c r="D148" s="16" t="s">
        <v>67</v>
      </c>
      <c r="E148" s="14" t="s">
        <v>1049</v>
      </c>
    </row>
    <row r="149" spans="1:5" x14ac:dyDescent="0.3">
      <c r="A149" s="13" t="s">
        <v>826</v>
      </c>
      <c r="B149" s="13" t="str">
        <f>_xlfn.XLOOKUP(Table16[[#This Row],[Theme C ID]], Table4[Theme C ID], Table4[Response type])</f>
        <v>Industry/sector response</v>
      </c>
      <c r="C149" s="13" t="str">
        <f>_xlfn.XLOOKUP(Table16[[#This Row],[Theme C ID]], Table4[Theme C ID], Table4[Response])</f>
        <v>Industry-led logistics and supply chain responses</v>
      </c>
      <c r="D149" s="16" t="s">
        <v>45</v>
      </c>
      <c r="E149" s="14" t="s">
        <v>1050</v>
      </c>
    </row>
    <row r="150" spans="1:5" x14ac:dyDescent="0.3">
      <c r="A150" s="13" t="s">
        <v>826</v>
      </c>
      <c r="B150" s="13" t="str">
        <f>_xlfn.XLOOKUP(Table16[[#This Row],[Theme C ID]], Table4[Theme C ID], Table4[Response type])</f>
        <v>Industry/sector response</v>
      </c>
      <c r="C150" s="13" t="str">
        <f>_xlfn.XLOOKUP(Table16[[#This Row],[Theme C ID]], Table4[Theme C ID], Table4[Response])</f>
        <v>Industry-led logistics and supply chain responses</v>
      </c>
      <c r="D150" s="16" t="s">
        <v>46</v>
      </c>
      <c r="E150" s="14" t="s">
        <v>1051</v>
      </c>
    </row>
    <row r="151" spans="1:5" x14ac:dyDescent="0.3">
      <c r="A151" s="13" t="s">
        <v>830</v>
      </c>
      <c r="B151" s="13" t="str">
        <f>_xlfn.XLOOKUP(Table16[[#This Row],[Theme C ID]], Table4[Theme C ID], Table4[Response type])</f>
        <v>Industry/sector response</v>
      </c>
      <c r="C151" s="13" t="str">
        <f>_xlfn.XLOOKUP(Table16[[#This Row],[Theme C ID]], Table4[Theme C ID], Table4[Response])</f>
        <v>Collaboration and informal coordination</v>
      </c>
      <c r="D151" s="16" t="s">
        <v>31</v>
      </c>
      <c r="E151" s="14" t="s">
        <v>1052</v>
      </c>
    </row>
    <row r="152" spans="1:5" x14ac:dyDescent="0.3">
      <c r="A152" s="13" t="s">
        <v>830</v>
      </c>
      <c r="B152" s="13" t="str">
        <f>_xlfn.XLOOKUP(Table16[[#This Row],[Theme C ID]], Table4[Theme C ID], Table4[Response type])</f>
        <v>Industry/sector response</v>
      </c>
      <c r="C152" s="13" t="str">
        <f>_xlfn.XLOOKUP(Table16[[#This Row],[Theme C ID]], Table4[Theme C ID], Table4[Response])</f>
        <v>Collaboration and informal coordination</v>
      </c>
      <c r="D152" s="16" t="s">
        <v>44</v>
      </c>
      <c r="E152" s="14" t="s">
        <v>1053</v>
      </c>
    </row>
    <row r="153" spans="1:5" x14ac:dyDescent="0.3">
      <c r="A153" s="13" t="s">
        <v>830</v>
      </c>
      <c r="B153" s="13" t="str">
        <f>_xlfn.XLOOKUP(Table16[[#This Row],[Theme C ID]], Table4[Theme C ID], Table4[Response type])</f>
        <v>Industry/sector response</v>
      </c>
      <c r="C153" s="13" t="str">
        <f>_xlfn.XLOOKUP(Table16[[#This Row],[Theme C ID]], Table4[Theme C ID], Table4[Response])</f>
        <v>Collaboration and informal coordination</v>
      </c>
      <c r="D153" s="16" t="s">
        <v>51</v>
      </c>
      <c r="E153" s="14" t="s">
        <v>1054</v>
      </c>
    </row>
    <row r="154" spans="1:5" x14ac:dyDescent="0.3">
      <c r="A154" s="13" t="s">
        <v>830</v>
      </c>
      <c r="B154" s="13" t="str">
        <f>_xlfn.XLOOKUP(Table16[[#This Row],[Theme C ID]], Table4[Theme C ID], Table4[Response type])</f>
        <v>Industry/sector response</v>
      </c>
      <c r="C154" s="13" t="str">
        <f>_xlfn.XLOOKUP(Table16[[#This Row],[Theme C ID]], Table4[Theme C ID], Table4[Response])</f>
        <v>Collaboration and informal coordination</v>
      </c>
      <c r="D154" s="16" t="s">
        <v>75</v>
      </c>
      <c r="E154" s="14" t="s">
        <v>1055</v>
      </c>
    </row>
    <row r="155" spans="1:5" x14ac:dyDescent="0.3">
      <c r="A155" s="13" t="s">
        <v>834</v>
      </c>
      <c r="B155" s="13" t="str">
        <f>_xlfn.XLOOKUP(Table16[[#This Row],[Theme C ID]], Table4[Theme C ID], Table4[Response type])</f>
        <v>Industry/sector response</v>
      </c>
      <c r="C155" s="13" t="str">
        <f>_xlfn.XLOOKUP(Table16[[#This Row],[Theme C ID]], Table4[Theme C ID], Table4[Response])</f>
        <v>Internal adaptations by industry organisations</v>
      </c>
      <c r="D155" s="16" t="s">
        <v>42</v>
      </c>
      <c r="E155" s="14" t="s">
        <v>1056</v>
      </c>
    </row>
    <row r="156" spans="1:5" x14ac:dyDescent="0.3">
      <c r="A156" s="13" t="s">
        <v>834</v>
      </c>
      <c r="B156" s="13" t="str">
        <f>_xlfn.XLOOKUP(Table16[[#This Row],[Theme C ID]], Table4[Theme C ID], Table4[Response type])</f>
        <v>Industry/sector response</v>
      </c>
      <c r="C156" s="13" t="str">
        <f>_xlfn.XLOOKUP(Table16[[#This Row],[Theme C ID]], Table4[Theme C ID], Table4[Response])</f>
        <v>Internal adaptations by industry organisations</v>
      </c>
      <c r="D156" s="16" t="s">
        <v>45</v>
      </c>
      <c r="E156" s="14" t="s">
        <v>1057</v>
      </c>
    </row>
    <row r="157" spans="1:5" x14ac:dyDescent="0.3">
      <c r="A157" s="13" t="s">
        <v>834</v>
      </c>
      <c r="B157" s="13" t="str">
        <f>_xlfn.XLOOKUP(Table16[[#This Row],[Theme C ID]], Table4[Theme C ID], Table4[Response type])</f>
        <v>Industry/sector response</v>
      </c>
      <c r="C157" s="13" t="str">
        <f>_xlfn.XLOOKUP(Table16[[#This Row],[Theme C ID]], Table4[Theme C ID], Table4[Response])</f>
        <v>Internal adaptations by industry organisations</v>
      </c>
      <c r="D157" s="16" t="s">
        <v>53</v>
      </c>
      <c r="E157" s="14" t="s">
        <v>1058</v>
      </c>
    </row>
    <row r="158" spans="1:5" x14ac:dyDescent="0.3">
      <c r="A158" s="13" t="s">
        <v>838</v>
      </c>
      <c r="B158" s="13" t="str">
        <f>_xlfn.XLOOKUP(Table16[[#This Row],[Theme C ID]], Table4[Theme C ID], Table4[Response type])</f>
        <v>Industry/sector response</v>
      </c>
      <c r="C158" s="13" t="str">
        <f>_xlfn.XLOOKUP(Table16[[#This Row],[Theme C ID]], Table4[Theme C ID], Table4[Response])</f>
        <v>Issues/limitations</v>
      </c>
      <c r="D158" s="16" t="s">
        <v>46</v>
      </c>
      <c r="E158" s="14" t="s">
        <v>1059</v>
      </c>
    </row>
    <row r="159" spans="1:5" x14ac:dyDescent="0.3">
      <c r="A159" s="13" t="s">
        <v>838</v>
      </c>
      <c r="B159" s="13" t="str">
        <f>_xlfn.XLOOKUP(Table16[[#This Row],[Theme C ID]], Table4[Theme C ID], Table4[Response type])</f>
        <v>Industry/sector response</v>
      </c>
      <c r="C159" s="13" t="str">
        <f>_xlfn.XLOOKUP(Table16[[#This Row],[Theme C ID]], Table4[Theme C ID], Table4[Response])</f>
        <v>Issues/limitations</v>
      </c>
      <c r="D159" s="16" t="s">
        <v>45</v>
      </c>
      <c r="E159" s="14" t="s">
        <v>1060</v>
      </c>
    </row>
    <row r="160" spans="1:5" x14ac:dyDescent="0.3">
      <c r="A160" s="13" t="s">
        <v>838</v>
      </c>
      <c r="B160" s="13" t="str">
        <f>_xlfn.XLOOKUP(Table16[[#This Row],[Theme C ID]], Table4[Theme C ID], Table4[Response type])</f>
        <v>Industry/sector response</v>
      </c>
      <c r="C160" s="13" t="str">
        <f>_xlfn.XLOOKUP(Table16[[#This Row],[Theme C ID]], Table4[Theme C ID], Table4[Response])</f>
        <v>Issues/limitations</v>
      </c>
      <c r="D160" s="16" t="s">
        <v>66</v>
      </c>
      <c r="E160" s="14" t="s">
        <v>1061</v>
      </c>
    </row>
    <row r="161" spans="1:5" x14ac:dyDescent="0.3">
      <c r="A161" s="13" t="s">
        <v>838</v>
      </c>
      <c r="B161" s="13" t="str">
        <f>_xlfn.XLOOKUP(Table16[[#This Row],[Theme C ID]], Table4[Theme C ID], Table4[Response type])</f>
        <v>Industry/sector response</v>
      </c>
      <c r="C161" s="13" t="str">
        <f>_xlfn.XLOOKUP(Table16[[#This Row],[Theme C ID]], Table4[Theme C ID], Table4[Response])</f>
        <v>Issues/limitations</v>
      </c>
      <c r="D161" s="16" t="s">
        <v>42</v>
      </c>
      <c r="E161" s="14" t="s">
        <v>1062</v>
      </c>
    </row>
    <row r="162" spans="1:5" x14ac:dyDescent="0.3">
      <c r="A162" s="13" t="s">
        <v>841</v>
      </c>
      <c r="B162" s="13" t="str">
        <f>_xlfn.XLOOKUP(Table16[[#This Row],[Theme C ID]], Table4[Theme C ID], Table4[Response type])</f>
        <v>Industry/sector response</v>
      </c>
      <c r="C162" s="13" t="str">
        <f>_xlfn.XLOOKUP(Table16[[#This Row],[Theme C ID]], Table4[Theme C ID], Table4[Response])</f>
        <v>No/minimal industry response identified</v>
      </c>
      <c r="D162" s="16" t="s">
        <v>27</v>
      </c>
      <c r="E162" s="14" t="s">
        <v>1063</v>
      </c>
    </row>
    <row r="163" spans="1:5" x14ac:dyDescent="0.3">
      <c r="A163" s="13" t="s">
        <v>841</v>
      </c>
      <c r="B163" s="13" t="str">
        <f>_xlfn.XLOOKUP(Table16[[#This Row],[Theme C ID]], Table4[Theme C ID], Table4[Response type])</f>
        <v>Industry/sector response</v>
      </c>
      <c r="C163" s="13" t="str">
        <f>_xlfn.XLOOKUP(Table16[[#This Row],[Theme C ID]], Table4[Theme C ID], Table4[Response])</f>
        <v>No/minimal industry response identified</v>
      </c>
      <c r="D163" s="16" t="s">
        <v>57</v>
      </c>
      <c r="E163" s="14" t="s">
        <v>1064</v>
      </c>
    </row>
    <row r="164" spans="1:5" x14ac:dyDescent="0.3">
      <c r="A164" s="13" t="s">
        <v>841</v>
      </c>
      <c r="B164" s="13" t="str">
        <f>_xlfn.XLOOKUP(Table16[[#This Row],[Theme C ID]], Table4[Theme C ID], Table4[Response type])</f>
        <v>Industry/sector response</v>
      </c>
      <c r="C164" s="13" t="str">
        <f>_xlfn.XLOOKUP(Table16[[#This Row],[Theme C ID]], Table4[Theme C ID], Table4[Response])</f>
        <v>No/minimal industry response identified</v>
      </c>
      <c r="D164" s="16" t="s">
        <v>47</v>
      </c>
      <c r="E164" s="14" t="s">
        <v>1065</v>
      </c>
    </row>
    <row r="165" spans="1:5" x14ac:dyDescent="0.3">
      <c r="A165" s="13" t="s">
        <v>841</v>
      </c>
      <c r="B165" s="13" t="str">
        <f>_xlfn.XLOOKUP(Table16[[#This Row],[Theme C ID]], Table4[Theme C ID], Table4[Response type])</f>
        <v>Industry/sector response</v>
      </c>
      <c r="C165" s="13" t="str">
        <f>_xlfn.XLOOKUP(Table16[[#This Row],[Theme C ID]], Table4[Theme C ID], Table4[Response])</f>
        <v>No/minimal industry response identified</v>
      </c>
      <c r="D165" s="16" t="s">
        <v>49</v>
      </c>
      <c r="E165" s="14" t="s">
        <v>1066</v>
      </c>
    </row>
    <row r="166" spans="1:5" x14ac:dyDescent="0.3">
      <c r="A166" s="13" t="s">
        <v>841</v>
      </c>
      <c r="B166" s="13" t="str">
        <f>_xlfn.XLOOKUP(Table16[[#This Row],[Theme C ID]], Table4[Theme C ID], Table4[Response type])</f>
        <v>Industry/sector response</v>
      </c>
      <c r="C166" s="13" t="str">
        <f>_xlfn.XLOOKUP(Table16[[#This Row],[Theme C ID]], Table4[Theme C ID], Table4[Response])</f>
        <v>No/minimal industry response identified</v>
      </c>
      <c r="D166" s="16" t="s">
        <v>71</v>
      </c>
      <c r="E166" s="14" t="s">
        <v>1067</v>
      </c>
    </row>
    <row r="167" spans="1:5" x14ac:dyDescent="0.3">
      <c r="A167" s="13" t="s">
        <v>841</v>
      </c>
      <c r="B167" s="13" t="str">
        <f>_xlfn.XLOOKUP(Table16[[#This Row],[Theme C ID]], Table4[Theme C ID], Table4[Response type])</f>
        <v>Industry/sector response</v>
      </c>
      <c r="C167" s="13" t="str">
        <f>_xlfn.XLOOKUP(Table16[[#This Row],[Theme C ID]], Table4[Theme C ID], Table4[Response])</f>
        <v>No/minimal industry response identified</v>
      </c>
      <c r="D167" s="16" t="s">
        <v>73</v>
      </c>
      <c r="E167" s="14" t="s">
        <v>1068</v>
      </c>
    </row>
    <row r="168" spans="1:5" x14ac:dyDescent="0.3">
      <c r="A168" s="13" t="s">
        <v>841</v>
      </c>
      <c r="B168" s="13" t="str">
        <f>_xlfn.XLOOKUP(Table16[[#This Row],[Theme C ID]], Table4[Theme C ID], Table4[Response type])</f>
        <v>Industry/sector response</v>
      </c>
      <c r="C168" s="13" t="str">
        <f>_xlfn.XLOOKUP(Table16[[#This Row],[Theme C ID]], Table4[Theme C ID], Table4[Response])</f>
        <v>No/minimal industry response identified</v>
      </c>
      <c r="D168" s="16" t="s">
        <v>76</v>
      </c>
      <c r="E168" s="14" t="s">
        <v>1069</v>
      </c>
    </row>
    <row r="169" spans="1:5" x14ac:dyDescent="0.3">
      <c r="A169" s="13" t="s">
        <v>843</v>
      </c>
      <c r="B169" s="13" t="str">
        <f>_xlfn.XLOOKUP(Table16[[#This Row],[Theme C ID]], Table4[Theme C ID], Table4[Response type])</f>
        <v>Firm/operator response</v>
      </c>
      <c r="C169" s="13" t="str">
        <f>_xlfn.XLOOKUP(Table16[[#This Row],[Theme C ID]], Table4[Theme C ID], Table4[Response])</f>
        <v>Marketing strategy adaptation</v>
      </c>
      <c r="D169" s="16" t="s">
        <v>31</v>
      </c>
      <c r="E169" s="14" t="s">
        <v>1070</v>
      </c>
    </row>
    <row r="170" spans="1:5" x14ac:dyDescent="0.3">
      <c r="A170" s="13" t="s">
        <v>843</v>
      </c>
      <c r="B170" s="13" t="str">
        <f>_xlfn.XLOOKUP(Table16[[#This Row],[Theme C ID]], Table4[Theme C ID], Table4[Response type])</f>
        <v>Firm/operator response</v>
      </c>
      <c r="C170" s="13" t="str">
        <f>_xlfn.XLOOKUP(Table16[[#This Row],[Theme C ID]], Table4[Theme C ID], Table4[Response])</f>
        <v>Marketing strategy adaptation</v>
      </c>
      <c r="D170" s="16" t="s">
        <v>38</v>
      </c>
      <c r="E170" s="14" t="s">
        <v>1071</v>
      </c>
    </row>
    <row r="171" spans="1:5" x14ac:dyDescent="0.3">
      <c r="A171" s="13" t="s">
        <v>843</v>
      </c>
      <c r="B171" s="13" t="str">
        <f>_xlfn.XLOOKUP(Table16[[#This Row],[Theme C ID]], Table4[Theme C ID], Table4[Response type])</f>
        <v>Firm/operator response</v>
      </c>
      <c r="C171" s="13" t="str">
        <f>_xlfn.XLOOKUP(Table16[[#This Row],[Theme C ID]], Table4[Theme C ID], Table4[Response])</f>
        <v>Marketing strategy adaptation</v>
      </c>
      <c r="D171" s="16" t="s">
        <v>42</v>
      </c>
      <c r="E171" s="14" t="s">
        <v>1072</v>
      </c>
    </row>
    <row r="172" spans="1:5" x14ac:dyDescent="0.3">
      <c r="A172" s="13" t="s">
        <v>843</v>
      </c>
      <c r="B172" s="13" t="str">
        <f>_xlfn.XLOOKUP(Table16[[#This Row],[Theme C ID]], Table4[Theme C ID], Table4[Response type])</f>
        <v>Firm/operator response</v>
      </c>
      <c r="C172" s="13" t="str">
        <f>_xlfn.XLOOKUP(Table16[[#This Row],[Theme C ID]], Table4[Theme C ID], Table4[Response])</f>
        <v>Marketing strategy adaptation</v>
      </c>
      <c r="D172" s="16" t="s">
        <v>65</v>
      </c>
      <c r="E172" s="14" t="s">
        <v>1073</v>
      </c>
    </row>
    <row r="173" spans="1:5" x14ac:dyDescent="0.3">
      <c r="A173" s="13" t="s">
        <v>843</v>
      </c>
      <c r="B173" s="13" t="str">
        <f>_xlfn.XLOOKUP(Table16[[#This Row],[Theme C ID]], Table4[Theme C ID], Table4[Response type])</f>
        <v>Firm/operator response</v>
      </c>
      <c r="C173" s="13" t="str">
        <f>_xlfn.XLOOKUP(Table16[[#This Row],[Theme C ID]], Table4[Theme C ID], Table4[Response])</f>
        <v>Marketing strategy adaptation</v>
      </c>
      <c r="D173" s="16" t="s">
        <v>51</v>
      </c>
      <c r="E173" s="14" t="s">
        <v>1074</v>
      </c>
    </row>
    <row r="174" spans="1:5" x14ac:dyDescent="0.3">
      <c r="A174" s="13" t="s">
        <v>843</v>
      </c>
      <c r="B174" s="13" t="str">
        <f>_xlfn.XLOOKUP(Table16[[#This Row],[Theme C ID]], Table4[Theme C ID], Table4[Response type])</f>
        <v>Firm/operator response</v>
      </c>
      <c r="C174" s="13" t="str">
        <f>_xlfn.XLOOKUP(Table16[[#This Row],[Theme C ID]], Table4[Theme C ID], Table4[Response])</f>
        <v>Marketing strategy adaptation</v>
      </c>
      <c r="D174" s="16" t="s">
        <v>67</v>
      </c>
      <c r="E174" s="14" t="s">
        <v>1075</v>
      </c>
    </row>
    <row r="175" spans="1:5" x14ac:dyDescent="0.3">
      <c r="A175" s="13" t="s">
        <v>843</v>
      </c>
      <c r="B175" s="13" t="str">
        <f>_xlfn.XLOOKUP(Table16[[#This Row],[Theme C ID]], Table4[Theme C ID], Table4[Response type])</f>
        <v>Firm/operator response</v>
      </c>
      <c r="C175" s="13" t="str">
        <f>_xlfn.XLOOKUP(Table16[[#This Row],[Theme C ID]], Table4[Theme C ID], Table4[Response])</f>
        <v>Marketing strategy adaptation</v>
      </c>
      <c r="D175" s="16" t="s">
        <v>55</v>
      </c>
      <c r="E175" s="14" t="s">
        <v>1076</v>
      </c>
    </row>
    <row r="176" spans="1:5" x14ac:dyDescent="0.3">
      <c r="A176" s="13" t="s">
        <v>843</v>
      </c>
      <c r="B176" s="13" t="str">
        <f>_xlfn.XLOOKUP(Table16[[#This Row],[Theme C ID]], Table4[Theme C ID], Table4[Response type])</f>
        <v>Firm/operator response</v>
      </c>
      <c r="C176" s="13" t="str">
        <f>_xlfn.XLOOKUP(Table16[[#This Row],[Theme C ID]], Table4[Theme C ID], Table4[Response])</f>
        <v>Marketing strategy adaptation</v>
      </c>
      <c r="D176" s="16" t="s">
        <v>76</v>
      </c>
      <c r="E176" s="14" t="s">
        <v>1077</v>
      </c>
    </row>
    <row r="177" spans="1:5" x14ac:dyDescent="0.3">
      <c r="A177" s="13" t="s">
        <v>847</v>
      </c>
      <c r="B177" s="13" t="str">
        <f>_xlfn.XLOOKUP(Table16[[#This Row],[Theme C ID]], Table4[Theme C ID], Table4[Response type])</f>
        <v>Firm/operator response</v>
      </c>
      <c r="C177" s="13" t="str">
        <f>_xlfn.XLOOKUP(Table16[[#This Row],[Theme C ID]], Table4[Theme C ID], Table4[Response])</f>
        <v>Product adaptation and value-adding</v>
      </c>
      <c r="D177" s="16" t="s">
        <v>42</v>
      </c>
      <c r="E177" s="14" t="s">
        <v>1078</v>
      </c>
    </row>
    <row r="178" spans="1:5" x14ac:dyDescent="0.3">
      <c r="A178" s="13" t="s">
        <v>847</v>
      </c>
      <c r="B178" s="13" t="str">
        <f>_xlfn.XLOOKUP(Table16[[#This Row],[Theme C ID]], Table4[Theme C ID], Table4[Response type])</f>
        <v>Firm/operator response</v>
      </c>
      <c r="C178" s="13" t="str">
        <f>_xlfn.XLOOKUP(Table16[[#This Row],[Theme C ID]], Table4[Theme C ID], Table4[Response])</f>
        <v>Product adaptation and value-adding</v>
      </c>
      <c r="D178" s="16" t="s">
        <v>65</v>
      </c>
      <c r="E178" s="14" t="s">
        <v>1079</v>
      </c>
    </row>
    <row r="179" spans="1:5" x14ac:dyDescent="0.3">
      <c r="A179" s="13" t="s">
        <v>847</v>
      </c>
      <c r="B179" s="13" t="str">
        <f>_xlfn.XLOOKUP(Table16[[#This Row],[Theme C ID]], Table4[Theme C ID], Table4[Response type])</f>
        <v>Firm/operator response</v>
      </c>
      <c r="C179" s="13" t="str">
        <f>_xlfn.XLOOKUP(Table16[[#This Row],[Theme C ID]], Table4[Theme C ID], Table4[Response])</f>
        <v>Product adaptation and value-adding</v>
      </c>
      <c r="D179" s="16" t="s">
        <v>51</v>
      </c>
      <c r="E179" s="14" t="s">
        <v>1080</v>
      </c>
    </row>
    <row r="180" spans="1:5" x14ac:dyDescent="0.3">
      <c r="A180" s="13" t="s">
        <v>847</v>
      </c>
      <c r="B180" s="13" t="str">
        <f>_xlfn.XLOOKUP(Table16[[#This Row],[Theme C ID]], Table4[Theme C ID], Table4[Response type])</f>
        <v>Firm/operator response</v>
      </c>
      <c r="C180" s="13" t="str">
        <f>_xlfn.XLOOKUP(Table16[[#This Row],[Theme C ID]], Table4[Theme C ID], Table4[Response])</f>
        <v>Product adaptation and value-adding</v>
      </c>
      <c r="D180" s="16" t="s">
        <v>69</v>
      </c>
      <c r="E180" s="14" t="s">
        <v>1081</v>
      </c>
    </row>
    <row r="181" spans="1:5" x14ac:dyDescent="0.3">
      <c r="A181" s="13" t="s">
        <v>847</v>
      </c>
      <c r="B181" s="13" t="str">
        <f>_xlfn.XLOOKUP(Table16[[#This Row],[Theme C ID]], Table4[Theme C ID], Table4[Response type])</f>
        <v>Firm/operator response</v>
      </c>
      <c r="C181" s="13" t="str">
        <f>_xlfn.XLOOKUP(Table16[[#This Row],[Theme C ID]], Table4[Theme C ID], Table4[Response])</f>
        <v>Product adaptation and value-adding</v>
      </c>
      <c r="D181" s="16" t="s">
        <v>55</v>
      </c>
      <c r="E181" s="14" t="s">
        <v>1082</v>
      </c>
    </row>
    <row r="182" spans="1:5" x14ac:dyDescent="0.3">
      <c r="A182" s="13" t="s">
        <v>847</v>
      </c>
      <c r="B182" s="13" t="str">
        <f>_xlfn.XLOOKUP(Table16[[#This Row],[Theme C ID]], Table4[Theme C ID], Table4[Response type])</f>
        <v>Firm/operator response</v>
      </c>
      <c r="C182" s="13" t="str">
        <f>_xlfn.XLOOKUP(Table16[[#This Row],[Theme C ID]], Table4[Theme C ID], Table4[Response])</f>
        <v>Product adaptation and value-adding</v>
      </c>
      <c r="D182" s="16" t="s">
        <v>76</v>
      </c>
      <c r="E182" s="14" t="s">
        <v>1083</v>
      </c>
    </row>
    <row r="183" spans="1:5" x14ac:dyDescent="0.3">
      <c r="A183" s="14" t="s">
        <v>850</v>
      </c>
      <c r="B183" s="14" t="str">
        <f>_xlfn.XLOOKUP(Table16[[#This Row],[Theme C ID]], Table4[Theme C ID], Table4[Response type])</f>
        <v>Firm/operator response</v>
      </c>
      <c r="C183" s="14" t="str">
        <f>_xlfn.XLOOKUP(Table16[[#This Row],[Theme C ID]], Table4[Theme C ID], Table4[Response])</f>
        <v>Workforce adjustments</v>
      </c>
      <c r="D183" s="16" t="s">
        <v>57</v>
      </c>
      <c r="E183" s="14" t="s">
        <v>1084</v>
      </c>
    </row>
    <row r="184" spans="1:5" x14ac:dyDescent="0.3">
      <c r="A184" s="14" t="s">
        <v>850</v>
      </c>
      <c r="B184" s="14" t="str">
        <f>_xlfn.XLOOKUP(Table16[[#This Row],[Theme C ID]], Table4[Theme C ID], Table4[Response type])</f>
        <v>Firm/operator response</v>
      </c>
      <c r="C184" s="14" t="str">
        <f>_xlfn.XLOOKUP(Table16[[#This Row],[Theme C ID]], Table4[Theme C ID], Table4[Response])</f>
        <v>Workforce adjustments</v>
      </c>
      <c r="D184" s="16" t="s">
        <v>59</v>
      </c>
      <c r="E184" s="14" t="s">
        <v>1085</v>
      </c>
    </row>
    <row r="185" spans="1:5" x14ac:dyDescent="0.3">
      <c r="A185" s="14" t="s">
        <v>850</v>
      </c>
      <c r="B185" s="14" t="str">
        <f>_xlfn.XLOOKUP(Table16[[#This Row],[Theme C ID]], Table4[Theme C ID], Table4[Response type])</f>
        <v>Firm/operator response</v>
      </c>
      <c r="C185" s="14" t="str">
        <f>_xlfn.XLOOKUP(Table16[[#This Row],[Theme C ID]], Table4[Theme C ID], Table4[Response])</f>
        <v>Workforce adjustments</v>
      </c>
      <c r="D185" s="16" t="s">
        <v>42</v>
      </c>
      <c r="E185" s="14" t="s">
        <v>1086</v>
      </c>
    </row>
    <row r="186" spans="1:5" x14ac:dyDescent="0.3">
      <c r="A186" s="14" t="s">
        <v>850</v>
      </c>
      <c r="B186" s="14" t="str">
        <f>_xlfn.XLOOKUP(Table16[[#This Row],[Theme C ID]], Table4[Theme C ID], Table4[Response type])</f>
        <v>Firm/operator response</v>
      </c>
      <c r="C186" s="14" t="str">
        <f>_xlfn.XLOOKUP(Table16[[#This Row],[Theme C ID]], Table4[Theme C ID], Table4[Response])</f>
        <v>Workforce adjustments</v>
      </c>
      <c r="D186" s="16" t="s">
        <v>67</v>
      </c>
      <c r="E186" s="14" t="s">
        <v>1087</v>
      </c>
    </row>
    <row r="187" spans="1:5" x14ac:dyDescent="0.3">
      <c r="A187" s="14" t="s">
        <v>850</v>
      </c>
      <c r="B187" s="14" t="str">
        <f>_xlfn.XLOOKUP(Table16[[#This Row],[Theme C ID]], Table4[Theme C ID], Table4[Response type])</f>
        <v>Firm/operator response</v>
      </c>
      <c r="C187" s="14" t="str">
        <f>_xlfn.XLOOKUP(Table16[[#This Row],[Theme C ID]], Table4[Theme C ID], Table4[Response])</f>
        <v>Workforce adjustments</v>
      </c>
      <c r="D187" s="16" t="s">
        <v>69</v>
      </c>
      <c r="E187" s="14" t="s">
        <v>1088</v>
      </c>
    </row>
    <row r="188" spans="1:5" x14ac:dyDescent="0.3">
      <c r="A188" s="14" t="s">
        <v>850</v>
      </c>
      <c r="B188" s="14" t="str">
        <f>_xlfn.XLOOKUP(Table16[[#This Row],[Theme C ID]], Table4[Theme C ID], Table4[Response type])</f>
        <v>Firm/operator response</v>
      </c>
      <c r="C188" s="14" t="str">
        <f>_xlfn.XLOOKUP(Table16[[#This Row],[Theme C ID]], Table4[Theme C ID], Table4[Response])</f>
        <v>Workforce adjustments</v>
      </c>
      <c r="D188" s="16" t="s">
        <v>71</v>
      </c>
      <c r="E188" s="14" t="s">
        <v>1089</v>
      </c>
    </row>
    <row r="189" spans="1:5" x14ac:dyDescent="0.3">
      <c r="A189" s="14" t="s">
        <v>850</v>
      </c>
      <c r="B189" s="14" t="str">
        <f>_xlfn.XLOOKUP(Table16[[#This Row],[Theme C ID]], Table4[Theme C ID], Table4[Response type])</f>
        <v>Firm/operator response</v>
      </c>
      <c r="C189" s="14" t="str">
        <f>_xlfn.XLOOKUP(Table16[[#This Row],[Theme C ID]], Table4[Theme C ID], Table4[Response])</f>
        <v>Workforce adjustments</v>
      </c>
      <c r="D189" s="16" t="s">
        <v>73</v>
      </c>
      <c r="E189" s="14" t="s">
        <v>1090</v>
      </c>
    </row>
    <row r="190" spans="1:5" x14ac:dyDescent="0.3">
      <c r="A190" s="14" t="s">
        <v>854</v>
      </c>
      <c r="B190" s="14" t="str">
        <f>_xlfn.XLOOKUP(Table16[[#This Row],[Theme C ID]], Table4[Theme C ID], Table4[Response type])</f>
        <v>Firm/operator response</v>
      </c>
      <c r="C190" s="14" t="str">
        <f>_xlfn.XLOOKUP(Table16[[#This Row],[Theme C ID]], Table4[Theme C ID], Table4[Response])</f>
        <v>Logistics and supply chain adjustments</v>
      </c>
      <c r="D190" s="16" t="s">
        <v>31</v>
      </c>
      <c r="E190" s="14" t="s">
        <v>1091</v>
      </c>
    </row>
    <row r="191" spans="1:5" x14ac:dyDescent="0.3">
      <c r="A191" s="14" t="s">
        <v>854</v>
      </c>
      <c r="B191" s="14" t="str">
        <f>_xlfn.XLOOKUP(Table16[[#This Row],[Theme C ID]], Table4[Theme C ID], Table4[Response type])</f>
        <v>Firm/operator response</v>
      </c>
      <c r="C191" s="14" t="str">
        <f>_xlfn.XLOOKUP(Table16[[#This Row],[Theme C ID]], Table4[Theme C ID], Table4[Response])</f>
        <v>Logistics and supply chain adjustments</v>
      </c>
      <c r="D191" s="16" t="s">
        <v>59</v>
      </c>
      <c r="E191" s="14" t="s">
        <v>1092</v>
      </c>
    </row>
    <row r="192" spans="1:5" x14ac:dyDescent="0.3">
      <c r="A192" s="14" t="s">
        <v>854</v>
      </c>
      <c r="B192" s="14" t="str">
        <f>_xlfn.XLOOKUP(Table16[[#This Row],[Theme C ID]], Table4[Theme C ID], Table4[Response type])</f>
        <v>Firm/operator response</v>
      </c>
      <c r="C192" s="14" t="str">
        <f>_xlfn.XLOOKUP(Table16[[#This Row],[Theme C ID]], Table4[Theme C ID], Table4[Response])</f>
        <v>Logistics and supply chain adjustments</v>
      </c>
      <c r="D192" s="16" t="s">
        <v>69</v>
      </c>
      <c r="E192" s="14" t="s">
        <v>1093</v>
      </c>
    </row>
    <row r="193" spans="1:5" x14ac:dyDescent="0.3">
      <c r="A193" s="14" t="s">
        <v>854</v>
      </c>
      <c r="B193" s="14" t="str">
        <f>_xlfn.XLOOKUP(Table16[[#This Row],[Theme C ID]], Table4[Theme C ID], Table4[Response type])</f>
        <v>Firm/operator response</v>
      </c>
      <c r="C193" s="14" t="str">
        <f>_xlfn.XLOOKUP(Table16[[#This Row],[Theme C ID]], Table4[Theme C ID], Table4[Response])</f>
        <v>Logistics and supply chain adjustments</v>
      </c>
      <c r="D193" s="16" t="s">
        <v>71</v>
      </c>
      <c r="E193" s="14" t="s">
        <v>1094</v>
      </c>
    </row>
    <row r="194" spans="1:5" x14ac:dyDescent="0.3">
      <c r="A194" s="14" t="s">
        <v>854</v>
      </c>
      <c r="B194" s="14" t="str">
        <f>_xlfn.XLOOKUP(Table16[[#This Row],[Theme C ID]], Table4[Theme C ID], Table4[Response type])</f>
        <v>Firm/operator response</v>
      </c>
      <c r="C194" s="14" t="str">
        <f>_xlfn.XLOOKUP(Table16[[#This Row],[Theme C ID]], Table4[Theme C ID], Table4[Response])</f>
        <v>Logistics and supply chain adjustments</v>
      </c>
      <c r="D194" s="16" t="s">
        <v>73</v>
      </c>
      <c r="E194" s="14" t="s">
        <v>1095</v>
      </c>
    </row>
    <row r="195" spans="1:5" x14ac:dyDescent="0.3">
      <c r="A195" s="14" t="s">
        <v>857</v>
      </c>
      <c r="B195" s="14" t="str">
        <f>_xlfn.XLOOKUP(Table16[[#This Row],[Theme C ID]], Table4[Theme C ID], Table4[Response type])</f>
        <v>Firm/operator response</v>
      </c>
      <c r="C195" s="14" t="str">
        <f>_xlfn.XLOOKUP(Table16[[#This Row],[Theme C ID]], Table4[Theme C ID], Table4[Response])</f>
        <v>Business continuity and operational adjustment</v>
      </c>
      <c r="D195" s="16" t="s">
        <v>23</v>
      </c>
      <c r="E195" s="14" t="s">
        <v>1096</v>
      </c>
    </row>
    <row r="196" spans="1:5" x14ac:dyDescent="0.3">
      <c r="A196" s="14" t="s">
        <v>857</v>
      </c>
      <c r="B196" s="14" t="str">
        <f>_xlfn.XLOOKUP(Table16[[#This Row],[Theme C ID]], Table4[Theme C ID], Table4[Response type])</f>
        <v>Firm/operator response</v>
      </c>
      <c r="C196" s="14" t="str">
        <f>_xlfn.XLOOKUP(Table16[[#This Row],[Theme C ID]], Table4[Theme C ID], Table4[Response])</f>
        <v>Business continuity and operational adjustment</v>
      </c>
      <c r="D196" s="16" t="s">
        <v>61</v>
      </c>
      <c r="E196" s="14" t="s">
        <v>1097</v>
      </c>
    </row>
    <row r="197" spans="1:5" x14ac:dyDescent="0.3">
      <c r="A197" s="14" t="s">
        <v>857</v>
      </c>
      <c r="B197" s="14" t="str">
        <f>_xlfn.XLOOKUP(Table16[[#This Row],[Theme C ID]], Table4[Theme C ID], Table4[Response type])</f>
        <v>Firm/operator response</v>
      </c>
      <c r="C197" s="14" t="str">
        <f>_xlfn.XLOOKUP(Table16[[#This Row],[Theme C ID]], Table4[Theme C ID], Table4[Response])</f>
        <v>Business continuity and operational adjustment</v>
      </c>
      <c r="D197" s="16" t="s">
        <v>63</v>
      </c>
      <c r="E197" s="14" t="s">
        <v>1098</v>
      </c>
    </row>
    <row r="198" spans="1:5" x14ac:dyDescent="0.3">
      <c r="A198" s="14" t="s">
        <v>857</v>
      </c>
      <c r="B198" s="14" t="str">
        <f>_xlfn.XLOOKUP(Table16[[#This Row],[Theme C ID]], Table4[Theme C ID], Table4[Response type])</f>
        <v>Firm/operator response</v>
      </c>
      <c r="C198" s="14" t="str">
        <f>_xlfn.XLOOKUP(Table16[[#This Row],[Theme C ID]], Table4[Theme C ID], Table4[Response])</f>
        <v>Business continuity and operational adjustment</v>
      </c>
      <c r="D198" s="16" t="s">
        <v>69</v>
      </c>
      <c r="E198" s="14" t="s">
        <v>1099</v>
      </c>
    </row>
    <row r="199" spans="1:5" x14ac:dyDescent="0.3">
      <c r="A199" s="14" t="s">
        <v>857</v>
      </c>
      <c r="B199" s="14" t="str">
        <f>_xlfn.XLOOKUP(Table16[[#This Row],[Theme C ID]], Table4[Theme C ID], Table4[Response type])</f>
        <v>Firm/operator response</v>
      </c>
      <c r="C199" s="14" t="str">
        <f>_xlfn.XLOOKUP(Table16[[#This Row],[Theme C ID]], Table4[Theme C ID], Table4[Response])</f>
        <v>Business continuity and operational adjustment</v>
      </c>
      <c r="D199" s="16" t="s">
        <v>71</v>
      </c>
      <c r="E199" s="14" t="s">
        <v>1100</v>
      </c>
    </row>
    <row r="200" spans="1:5" x14ac:dyDescent="0.3">
      <c r="A200" s="14" t="s">
        <v>861</v>
      </c>
      <c r="B200" s="14" t="str">
        <f>_xlfn.XLOOKUP(Table16[[#This Row],[Theme C ID]], Table4[Theme C ID], Table4[Response type])</f>
        <v>Firm/operator response</v>
      </c>
      <c r="C200" s="14" t="str">
        <f>_xlfn.XLOOKUP(Table16[[#This Row],[Theme C ID]], Table4[Theme C ID], Table4[Response])</f>
        <v>Financial coping strategies</v>
      </c>
      <c r="D200" s="16" t="s">
        <v>57</v>
      </c>
      <c r="E200" s="14" t="s">
        <v>1101</v>
      </c>
    </row>
    <row r="201" spans="1:5" x14ac:dyDescent="0.3">
      <c r="A201" s="14" t="s">
        <v>861</v>
      </c>
      <c r="B201" s="14" t="str">
        <f>_xlfn.XLOOKUP(Table16[[#This Row],[Theme C ID]], Table4[Theme C ID], Table4[Response type])</f>
        <v>Firm/operator response</v>
      </c>
      <c r="C201" s="14" t="str">
        <f>_xlfn.XLOOKUP(Table16[[#This Row],[Theme C ID]], Table4[Theme C ID], Table4[Response])</f>
        <v>Financial coping strategies</v>
      </c>
      <c r="D201" s="16" t="s">
        <v>75</v>
      </c>
      <c r="E201" s="14" t="s">
        <v>1102</v>
      </c>
    </row>
    <row r="202" spans="1:5" x14ac:dyDescent="0.3">
      <c r="A202" s="14" t="s">
        <v>861</v>
      </c>
      <c r="B202" s="14" t="str">
        <f>_xlfn.XLOOKUP(Table16[[#This Row],[Theme C ID]], Table4[Theme C ID], Table4[Response type])</f>
        <v>Firm/operator response</v>
      </c>
      <c r="C202" s="14" t="str">
        <f>_xlfn.XLOOKUP(Table16[[#This Row],[Theme C ID]], Table4[Theme C ID], Table4[Response])</f>
        <v>Financial coping strategies</v>
      </c>
      <c r="D202" s="16" t="s">
        <v>73</v>
      </c>
      <c r="E202" s="14" t="s">
        <v>1103</v>
      </c>
    </row>
    <row r="203" spans="1:5" x14ac:dyDescent="0.3">
      <c r="A203" s="14" t="s">
        <v>861</v>
      </c>
      <c r="B203" s="14" t="str">
        <f>_xlfn.XLOOKUP(Table16[[#This Row],[Theme C ID]], Table4[Theme C ID], Table4[Response type])</f>
        <v>Firm/operator response</v>
      </c>
      <c r="C203" s="14" t="str">
        <f>_xlfn.XLOOKUP(Table16[[#This Row],[Theme C ID]], Table4[Theme C ID], Table4[Response])</f>
        <v>Financial coping strategies</v>
      </c>
      <c r="D203" s="16" t="s">
        <v>76</v>
      </c>
      <c r="E203" s="14" t="s">
        <v>1104</v>
      </c>
    </row>
    <row r="204" spans="1:5" x14ac:dyDescent="0.3">
      <c r="A204" s="14" t="s">
        <v>864</v>
      </c>
      <c r="B204" s="14" t="str">
        <f>_xlfn.XLOOKUP(Table16[[#This Row],[Theme C ID]], Table4[Theme C ID], Table4[Response type])</f>
        <v>Firm/operator response</v>
      </c>
      <c r="C204" s="14" t="str">
        <f>_xlfn.XLOOKUP(Table16[[#This Row],[Theme C ID]], Table4[Theme C ID], Table4[Response])</f>
        <v>Collaboration and informal coordination</v>
      </c>
      <c r="D204" s="16" t="s">
        <v>31</v>
      </c>
      <c r="E204" s="14" t="s">
        <v>1105</v>
      </c>
    </row>
    <row r="205" spans="1:5" x14ac:dyDescent="0.3">
      <c r="A205" s="14" t="s">
        <v>864</v>
      </c>
      <c r="B205" s="14" t="str">
        <f>_xlfn.XLOOKUP(Table16[[#This Row],[Theme C ID]], Table4[Theme C ID], Table4[Response type])</f>
        <v>Firm/operator response</v>
      </c>
      <c r="C205" s="14" t="str">
        <f>_xlfn.XLOOKUP(Table16[[#This Row],[Theme C ID]], Table4[Theme C ID], Table4[Response])</f>
        <v>Collaboration and informal coordination</v>
      </c>
      <c r="D205" s="16" t="s">
        <v>42</v>
      </c>
      <c r="E205" s="14" t="s">
        <v>1106</v>
      </c>
    </row>
    <row r="206" spans="1:5" x14ac:dyDescent="0.3">
      <c r="A206" s="14" t="s">
        <v>864</v>
      </c>
      <c r="B206" s="14" t="str">
        <f>_xlfn.XLOOKUP(Table16[[#This Row],[Theme C ID]], Table4[Theme C ID], Table4[Response type])</f>
        <v>Firm/operator response</v>
      </c>
      <c r="C206" s="14" t="str">
        <f>_xlfn.XLOOKUP(Table16[[#This Row],[Theme C ID]], Table4[Theme C ID], Table4[Response])</f>
        <v>Collaboration and informal coordination</v>
      </c>
      <c r="D206" s="16" t="s">
        <v>75</v>
      </c>
      <c r="E206" s="14" t="s">
        <v>1107</v>
      </c>
    </row>
    <row r="207" spans="1:5" x14ac:dyDescent="0.3">
      <c r="A207" s="14" t="s">
        <v>864</v>
      </c>
      <c r="B207" s="14" t="str">
        <f>_xlfn.XLOOKUP(Table16[[#This Row],[Theme C ID]], Table4[Theme C ID], Table4[Response type])</f>
        <v>Firm/operator response</v>
      </c>
      <c r="C207" s="14" t="str">
        <f>_xlfn.XLOOKUP(Table16[[#This Row],[Theme C ID]], Table4[Theme C ID], Table4[Response])</f>
        <v>Collaboration and informal coordination</v>
      </c>
      <c r="D207" s="16" t="s">
        <v>67</v>
      </c>
      <c r="E207" s="14" t="s">
        <v>1108</v>
      </c>
    </row>
    <row r="208" spans="1:5" x14ac:dyDescent="0.3">
      <c r="A208" s="14" t="s">
        <v>867</v>
      </c>
      <c r="B208" s="14" t="str">
        <f>_xlfn.XLOOKUP(Table16[[#This Row],[Theme C ID]], Table4[Theme C ID], Table4[Response type])</f>
        <v>Firm/operator response</v>
      </c>
      <c r="C208" s="14" t="str">
        <f>_xlfn.XLOOKUP(Table16[[#This Row],[Theme C ID]], Table4[Theme C ID], Table4[Response])</f>
        <v>Strategic diversification</v>
      </c>
      <c r="D208" s="16" t="s">
        <v>36</v>
      </c>
      <c r="E208" s="14" t="s">
        <v>1109</v>
      </c>
    </row>
    <row r="209" spans="1:5" x14ac:dyDescent="0.3">
      <c r="A209" s="14" t="s">
        <v>867</v>
      </c>
      <c r="B209" s="14" t="str">
        <f>_xlfn.XLOOKUP(Table16[[#This Row],[Theme C ID]], Table4[Theme C ID], Table4[Response type])</f>
        <v>Firm/operator response</v>
      </c>
      <c r="C209" s="14" t="str">
        <f>_xlfn.XLOOKUP(Table16[[#This Row],[Theme C ID]], Table4[Theme C ID], Table4[Response])</f>
        <v>Strategic diversification</v>
      </c>
      <c r="D209" s="16" t="s">
        <v>38</v>
      </c>
      <c r="E209" s="14" t="s">
        <v>1110</v>
      </c>
    </row>
    <row r="210" spans="1:5" x14ac:dyDescent="0.3">
      <c r="A210" s="14" t="s">
        <v>867</v>
      </c>
      <c r="B210" s="14" t="str">
        <f>_xlfn.XLOOKUP(Table16[[#This Row],[Theme C ID]], Table4[Theme C ID], Table4[Response type])</f>
        <v>Firm/operator response</v>
      </c>
      <c r="C210" s="14" t="str">
        <f>_xlfn.XLOOKUP(Table16[[#This Row],[Theme C ID]], Table4[Theme C ID], Table4[Response])</f>
        <v>Strategic diversification</v>
      </c>
      <c r="D210" s="16" t="s">
        <v>45</v>
      </c>
      <c r="E210" s="14" t="s">
        <v>1111</v>
      </c>
    </row>
    <row r="211" spans="1:5" x14ac:dyDescent="0.3">
      <c r="A211" s="14" t="s">
        <v>867</v>
      </c>
      <c r="B211" s="14" t="str">
        <f>_xlfn.XLOOKUP(Table16[[#This Row],[Theme C ID]], Table4[Theme C ID], Table4[Response type])</f>
        <v>Firm/operator response</v>
      </c>
      <c r="C211" s="14" t="str">
        <f>_xlfn.XLOOKUP(Table16[[#This Row],[Theme C ID]], Table4[Theme C ID], Table4[Response])</f>
        <v>Strategic diversification</v>
      </c>
      <c r="D211" s="16" t="s">
        <v>73</v>
      </c>
      <c r="E211" s="14" t="s">
        <v>1112</v>
      </c>
    </row>
    <row r="212" spans="1:5" x14ac:dyDescent="0.3">
      <c r="A212" s="14" t="s">
        <v>871</v>
      </c>
      <c r="B212" s="14" t="str">
        <f>_xlfn.XLOOKUP(Table16[[#This Row],[Theme C ID]], Table4[Theme C ID], Table4[Response type])</f>
        <v>Firm/operator response</v>
      </c>
      <c r="C212" s="14" t="str">
        <f>_xlfn.XLOOKUP(Table16[[#This Row],[Theme C ID]], Table4[Theme C ID], Table4[Response])</f>
        <v>Issues/limitations</v>
      </c>
      <c r="D212" s="16" t="s">
        <v>37</v>
      </c>
      <c r="E212" s="14" t="s">
        <v>1113</v>
      </c>
    </row>
    <row r="213" spans="1:5" x14ac:dyDescent="0.3">
      <c r="A213" s="14" t="s">
        <v>871</v>
      </c>
      <c r="B213" s="14" t="str">
        <f>_xlfn.XLOOKUP(Table16[[#This Row],[Theme C ID]], Table4[Theme C ID], Table4[Response type])</f>
        <v>Firm/operator response</v>
      </c>
      <c r="C213" s="14" t="str">
        <f>_xlfn.XLOOKUP(Table16[[#This Row],[Theme C ID]], Table4[Theme C ID], Table4[Response])</f>
        <v>Issues/limitations</v>
      </c>
      <c r="D213" s="16" t="s">
        <v>45</v>
      </c>
      <c r="E213" s="14" t="s">
        <v>1114</v>
      </c>
    </row>
    <row r="214" spans="1:5" x14ac:dyDescent="0.3">
      <c r="A214" s="14" t="s">
        <v>871</v>
      </c>
      <c r="B214" s="14" t="str">
        <f>_xlfn.XLOOKUP(Table16[[#This Row],[Theme C ID]], Table4[Theme C ID], Table4[Response type])</f>
        <v>Firm/operator response</v>
      </c>
      <c r="C214" s="14" t="str">
        <f>_xlfn.XLOOKUP(Table16[[#This Row],[Theme C ID]], Table4[Theme C ID], Table4[Response])</f>
        <v>Issues/limitations</v>
      </c>
      <c r="D214" s="16" t="s">
        <v>65</v>
      </c>
      <c r="E214" s="14" t="s">
        <v>1115</v>
      </c>
    </row>
    <row r="215" spans="1:5" x14ac:dyDescent="0.3">
      <c r="A215" s="14" t="s">
        <v>871</v>
      </c>
      <c r="B215" s="14" t="str">
        <f>_xlfn.XLOOKUP(Table16[[#This Row],[Theme C ID]], Table4[Theme C ID], Table4[Response type])</f>
        <v>Firm/operator response</v>
      </c>
      <c r="C215" s="14" t="str">
        <f>_xlfn.XLOOKUP(Table16[[#This Row],[Theme C ID]], Table4[Theme C ID], Table4[Response])</f>
        <v>Issues/limitations</v>
      </c>
      <c r="D215" s="16" t="s">
        <v>75</v>
      </c>
      <c r="E215" s="14" t="s">
        <v>1116</v>
      </c>
    </row>
    <row r="216" spans="1:5" x14ac:dyDescent="0.3">
      <c r="A216" s="14" t="s">
        <v>874</v>
      </c>
      <c r="B216" s="14" t="str">
        <f>_xlfn.XLOOKUP(Table16[[#This Row],[Theme C ID]], Table4[Theme C ID], Table4[Response type])</f>
        <v>Firm/operator response</v>
      </c>
      <c r="C216" s="14" t="str">
        <f>_xlfn.XLOOKUP(Table16[[#This Row],[Theme C ID]], Table4[Theme C ID], Table4[Response])</f>
        <v>No/minimal firm response identified</v>
      </c>
      <c r="D216" s="16" t="s">
        <v>27</v>
      </c>
      <c r="E216" s="14" t="s">
        <v>1117</v>
      </c>
    </row>
    <row r="217" spans="1:5" ht="14" x14ac:dyDescent="0.3">
      <c r="A217" s="14" t="s">
        <v>874</v>
      </c>
      <c r="B217" s="14" t="str">
        <f>_xlfn.XLOOKUP(Table16[[#This Row],[Theme C ID]], Table4[Theme C ID], Table4[Response type])</f>
        <v>Firm/operator response</v>
      </c>
      <c r="C217" s="14" t="str">
        <f>_xlfn.XLOOKUP(Table16[[#This Row],[Theme C ID]], Table4[Theme C ID], Table4[Response])</f>
        <v>No/minimal firm response identified</v>
      </c>
      <c r="D217" s="17" t="s">
        <v>49</v>
      </c>
      <c r="E217" s="14" t="s">
        <v>1118</v>
      </c>
    </row>
    <row r="218" spans="1:5" x14ac:dyDescent="0.3">
      <c r="A218" s="13" t="s">
        <v>877</v>
      </c>
      <c r="B218" s="14" t="str">
        <f>_xlfn.XLOOKUP(Table16[[#This Row],[Theme C ID]], Table4[Theme C ID], Table4[Response type])</f>
        <v>Supply-chain response</v>
      </c>
      <c r="C218" s="14" t="str">
        <f>_xlfn.XLOOKUP(Table16[[#This Row],[Theme C ID]], Table4[Theme C ID], Table4[Response])</f>
        <v>Freight and logistics adaptation</v>
      </c>
      <c r="D218" s="13" t="s">
        <v>31</v>
      </c>
      <c r="E218" s="14" t="s">
        <v>1119</v>
      </c>
    </row>
    <row r="219" spans="1:5" x14ac:dyDescent="0.3">
      <c r="A219" s="13" t="s">
        <v>877</v>
      </c>
      <c r="B219" s="14" t="str">
        <f>_xlfn.XLOOKUP(Table16[[#This Row],[Theme C ID]], Table4[Theme C ID], Table4[Response type])</f>
        <v>Supply-chain response</v>
      </c>
      <c r="C219" s="14" t="str">
        <f>_xlfn.XLOOKUP(Table16[[#This Row],[Theme C ID]], Table4[Theme C ID], Table4[Response])</f>
        <v>Freight and logistics adaptation</v>
      </c>
      <c r="D219" s="13" t="s">
        <v>57</v>
      </c>
      <c r="E219" s="14" t="s">
        <v>1120</v>
      </c>
    </row>
    <row r="220" spans="1:5" x14ac:dyDescent="0.3">
      <c r="A220" s="13" t="s">
        <v>877</v>
      </c>
      <c r="B220" s="14" t="str">
        <f>_xlfn.XLOOKUP(Table16[[#This Row],[Theme C ID]], Table4[Theme C ID], Table4[Response type])</f>
        <v>Supply-chain response</v>
      </c>
      <c r="C220" s="14" t="str">
        <f>_xlfn.XLOOKUP(Table16[[#This Row],[Theme C ID]], Table4[Theme C ID], Table4[Response])</f>
        <v>Freight and logistics adaptation</v>
      </c>
      <c r="D220" s="13" t="s">
        <v>59</v>
      </c>
      <c r="E220" s="14" t="s">
        <v>1121</v>
      </c>
    </row>
    <row r="221" spans="1:5" x14ac:dyDescent="0.3">
      <c r="A221" s="13" t="s">
        <v>877</v>
      </c>
      <c r="B221" s="14" t="str">
        <f>_xlfn.XLOOKUP(Table16[[#This Row],[Theme C ID]], Table4[Theme C ID], Table4[Response type])</f>
        <v>Supply-chain response</v>
      </c>
      <c r="C221" s="14" t="str">
        <f>_xlfn.XLOOKUP(Table16[[#This Row],[Theme C ID]], Table4[Theme C ID], Table4[Response])</f>
        <v>Freight and logistics adaptation</v>
      </c>
      <c r="D221" s="13" t="s">
        <v>49</v>
      </c>
      <c r="E221" s="14" t="s">
        <v>1122</v>
      </c>
    </row>
    <row r="222" spans="1:5" x14ac:dyDescent="0.3">
      <c r="A222" s="13" t="s">
        <v>877</v>
      </c>
      <c r="B222" s="14" t="str">
        <f>_xlfn.XLOOKUP(Table16[[#This Row],[Theme C ID]], Table4[Theme C ID], Table4[Response type])</f>
        <v>Supply-chain response</v>
      </c>
      <c r="C222" s="14" t="str">
        <f>_xlfn.XLOOKUP(Table16[[#This Row],[Theme C ID]], Table4[Theme C ID], Table4[Response])</f>
        <v>Freight and logistics adaptation</v>
      </c>
      <c r="D222" s="13" t="s">
        <v>51</v>
      </c>
      <c r="E222" s="14" t="s">
        <v>1123</v>
      </c>
    </row>
    <row r="223" spans="1:5" x14ac:dyDescent="0.3">
      <c r="A223" s="13" t="s">
        <v>877</v>
      </c>
      <c r="B223" s="14" t="str">
        <f>_xlfn.XLOOKUP(Table16[[#This Row],[Theme C ID]], Table4[Theme C ID], Table4[Response type])</f>
        <v>Supply-chain response</v>
      </c>
      <c r="C223" s="14" t="str">
        <f>_xlfn.XLOOKUP(Table16[[#This Row],[Theme C ID]], Table4[Theme C ID], Table4[Response])</f>
        <v>Freight and logistics adaptation</v>
      </c>
      <c r="D223" s="13" t="s">
        <v>67</v>
      </c>
      <c r="E223" s="14" t="s">
        <v>1124</v>
      </c>
    </row>
    <row r="224" spans="1:5" x14ac:dyDescent="0.3">
      <c r="A224" s="13" t="s">
        <v>877</v>
      </c>
      <c r="B224" s="14" t="str">
        <f>_xlfn.XLOOKUP(Table16[[#This Row],[Theme C ID]], Table4[Theme C ID], Table4[Response type])</f>
        <v>Supply-chain response</v>
      </c>
      <c r="C224" s="14" t="str">
        <f>_xlfn.XLOOKUP(Table16[[#This Row],[Theme C ID]], Table4[Theme C ID], Table4[Response])</f>
        <v>Freight and logistics adaptation</v>
      </c>
      <c r="D224" s="13" t="s">
        <v>69</v>
      </c>
      <c r="E224" s="14" t="s">
        <v>1125</v>
      </c>
    </row>
    <row r="225" spans="1:5" x14ac:dyDescent="0.3">
      <c r="A225" s="13" t="s">
        <v>877</v>
      </c>
      <c r="B225" s="14" t="str">
        <f>_xlfn.XLOOKUP(Table16[[#This Row],[Theme C ID]], Table4[Theme C ID], Table4[Response type])</f>
        <v>Supply-chain response</v>
      </c>
      <c r="C225" s="14" t="str">
        <f>_xlfn.XLOOKUP(Table16[[#This Row],[Theme C ID]], Table4[Theme C ID], Table4[Response])</f>
        <v>Freight and logistics adaptation</v>
      </c>
      <c r="D225" s="13" t="s">
        <v>73</v>
      </c>
      <c r="E225" s="14" t="s">
        <v>1126</v>
      </c>
    </row>
    <row r="226" spans="1:5" x14ac:dyDescent="0.3">
      <c r="A226" s="13" t="s">
        <v>881</v>
      </c>
      <c r="B226" s="14" t="str">
        <f>_xlfn.XLOOKUP(Table16[[#This Row],[Theme C ID]], Table4[Theme C ID], Table4[Response type])</f>
        <v>Supply-chain response</v>
      </c>
      <c r="C226" s="14" t="str">
        <f>_xlfn.XLOOKUP(Table16[[#This Row],[Theme C ID]], Table4[Theme C ID], Table4[Response])</f>
        <v>Market channel reconfiguration</v>
      </c>
      <c r="D226" s="13" t="s">
        <v>23</v>
      </c>
      <c r="E226" s="14" t="s">
        <v>1127</v>
      </c>
    </row>
    <row r="227" spans="1:5" x14ac:dyDescent="0.3">
      <c r="A227" s="13" t="s">
        <v>881</v>
      </c>
      <c r="B227" s="14" t="str">
        <f>_xlfn.XLOOKUP(Table16[[#This Row],[Theme C ID]], Table4[Theme C ID], Table4[Response type])</f>
        <v>Supply-chain response</v>
      </c>
      <c r="C227" s="14" t="str">
        <f>_xlfn.XLOOKUP(Table16[[#This Row],[Theme C ID]], Table4[Theme C ID], Table4[Response])</f>
        <v>Market channel reconfiguration</v>
      </c>
      <c r="D227" s="13" t="s">
        <v>31</v>
      </c>
      <c r="E227" s="14" t="s">
        <v>1128</v>
      </c>
    </row>
    <row r="228" spans="1:5" x14ac:dyDescent="0.3">
      <c r="A228" s="13" t="s">
        <v>881</v>
      </c>
      <c r="B228" s="14" t="str">
        <f>_xlfn.XLOOKUP(Table16[[#This Row],[Theme C ID]], Table4[Theme C ID], Table4[Response type])</f>
        <v>Supply-chain response</v>
      </c>
      <c r="C228" s="14" t="str">
        <f>_xlfn.XLOOKUP(Table16[[#This Row],[Theme C ID]], Table4[Theme C ID], Table4[Response])</f>
        <v>Market channel reconfiguration</v>
      </c>
      <c r="D228" s="13" t="s">
        <v>36</v>
      </c>
      <c r="E228" s="14" t="s">
        <v>1129</v>
      </c>
    </row>
    <row r="229" spans="1:5" x14ac:dyDescent="0.3">
      <c r="A229" s="13" t="s">
        <v>881</v>
      </c>
      <c r="B229" s="14" t="str">
        <f>_xlfn.XLOOKUP(Table16[[#This Row],[Theme C ID]], Table4[Theme C ID], Table4[Response type])</f>
        <v>Supply-chain response</v>
      </c>
      <c r="C229" s="14" t="str">
        <f>_xlfn.XLOOKUP(Table16[[#This Row],[Theme C ID]], Table4[Theme C ID], Table4[Response])</f>
        <v>Market channel reconfiguration</v>
      </c>
      <c r="D229" s="13" t="s">
        <v>64</v>
      </c>
      <c r="E229" s="14" t="s">
        <v>1130</v>
      </c>
    </row>
    <row r="230" spans="1:5" x14ac:dyDescent="0.3">
      <c r="A230" s="13" t="s">
        <v>881</v>
      </c>
      <c r="B230" s="14" t="str">
        <f>_xlfn.XLOOKUP(Table16[[#This Row],[Theme C ID]], Table4[Theme C ID], Table4[Response type])</f>
        <v>Supply-chain response</v>
      </c>
      <c r="C230" s="14" t="str">
        <f>_xlfn.XLOOKUP(Table16[[#This Row],[Theme C ID]], Table4[Theme C ID], Table4[Response])</f>
        <v>Market channel reconfiguration</v>
      </c>
      <c r="D230" s="13" t="s">
        <v>38</v>
      </c>
      <c r="E230" s="14" t="s">
        <v>1131</v>
      </c>
    </row>
    <row r="231" spans="1:5" x14ac:dyDescent="0.3">
      <c r="A231" s="13" t="s">
        <v>881</v>
      </c>
      <c r="B231" s="14" t="str">
        <f>_xlfn.XLOOKUP(Table16[[#This Row],[Theme C ID]], Table4[Theme C ID], Table4[Response type])</f>
        <v>Supply-chain response</v>
      </c>
      <c r="C231" s="14" t="str">
        <f>_xlfn.XLOOKUP(Table16[[#This Row],[Theme C ID]], Table4[Theme C ID], Table4[Response])</f>
        <v>Market channel reconfiguration</v>
      </c>
      <c r="D231" s="13" t="s">
        <v>45</v>
      </c>
      <c r="E231" s="14" t="s">
        <v>1132</v>
      </c>
    </row>
    <row r="232" spans="1:5" x14ac:dyDescent="0.3">
      <c r="A232" s="13" t="s">
        <v>881</v>
      </c>
      <c r="B232" s="14" t="str">
        <f>_xlfn.XLOOKUP(Table16[[#This Row],[Theme C ID]], Table4[Theme C ID], Table4[Response type])</f>
        <v>Supply-chain response</v>
      </c>
      <c r="C232" s="14" t="str">
        <f>_xlfn.XLOOKUP(Table16[[#This Row],[Theme C ID]], Table4[Theme C ID], Table4[Response])</f>
        <v>Market channel reconfiguration</v>
      </c>
      <c r="D232" s="13" t="s">
        <v>65</v>
      </c>
      <c r="E232" s="14" t="s">
        <v>1133</v>
      </c>
    </row>
    <row r="233" spans="1:5" ht="26" x14ac:dyDescent="0.3">
      <c r="A233" s="13" t="s">
        <v>881</v>
      </c>
      <c r="B233" s="14" t="str">
        <f>_xlfn.XLOOKUP(Table16[[#This Row],[Theme C ID]], Table4[Theme C ID], Table4[Response type])</f>
        <v>Supply-chain response</v>
      </c>
      <c r="C233" s="14" t="str">
        <f>_xlfn.XLOOKUP(Table16[[#This Row],[Theme C ID]], Table4[Theme C ID], Table4[Response])</f>
        <v>Market channel reconfiguration</v>
      </c>
      <c r="D233" s="13" t="s">
        <v>47</v>
      </c>
      <c r="E233" s="14" t="s">
        <v>1134</v>
      </c>
    </row>
    <row r="234" spans="1:5" x14ac:dyDescent="0.3">
      <c r="A234" s="13" t="s">
        <v>881</v>
      </c>
      <c r="B234" s="14" t="str">
        <f>_xlfn.XLOOKUP(Table16[[#This Row],[Theme C ID]], Table4[Theme C ID], Table4[Response type])</f>
        <v>Supply-chain response</v>
      </c>
      <c r="C234" s="14" t="str">
        <f>_xlfn.XLOOKUP(Table16[[#This Row],[Theme C ID]], Table4[Theme C ID], Table4[Response])</f>
        <v>Market channel reconfiguration</v>
      </c>
      <c r="D234" s="13" t="s">
        <v>51</v>
      </c>
      <c r="E234" s="14" t="s">
        <v>1135</v>
      </c>
    </row>
    <row r="235" spans="1:5" x14ac:dyDescent="0.3">
      <c r="A235" s="13" t="s">
        <v>881</v>
      </c>
      <c r="B235" s="14" t="str">
        <f>_xlfn.XLOOKUP(Table16[[#This Row],[Theme C ID]], Table4[Theme C ID], Table4[Response type])</f>
        <v>Supply-chain response</v>
      </c>
      <c r="C235" s="14" t="str">
        <f>_xlfn.XLOOKUP(Table16[[#This Row],[Theme C ID]], Table4[Theme C ID], Table4[Response])</f>
        <v>Market channel reconfiguration</v>
      </c>
      <c r="D235" s="13" t="s">
        <v>73</v>
      </c>
      <c r="E235" s="14" t="s">
        <v>1136</v>
      </c>
    </row>
    <row r="236" spans="1:5" x14ac:dyDescent="0.3">
      <c r="A236" s="13" t="s">
        <v>881</v>
      </c>
      <c r="B236" s="14" t="str">
        <f>_xlfn.XLOOKUP(Table16[[#This Row],[Theme C ID]], Table4[Theme C ID], Table4[Response type])</f>
        <v>Supply-chain response</v>
      </c>
      <c r="C236" s="14" t="str">
        <f>_xlfn.XLOOKUP(Table16[[#This Row],[Theme C ID]], Table4[Theme C ID], Table4[Response])</f>
        <v>Market channel reconfiguration</v>
      </c>
      <c r="D236" s="13" t="s">
        <v>55</v>
      </c>
      <c r="E236" s="14" t="s">
        <v>1137</v>
      </c>
    </row>
    <row r="237" spans="1:5" x14ac:dyDescent="0.3">
      <c r="A237" s="13" t="s">
        <v>881</v>
      </c>
      <c r="B237" s="14" t="str">
        <f>_xlfn.XLOOKUP(Table16[[#This Row],[Theme C ID]], Table4[Theme C ID], Table4[Response type])</f>
        <v>Supply-chain response</v>
      </c>
      <c r="C237" s="14" t="str">
        <f>_xlfn.XLOOKUP(Table16[[#This Row],[Theme C ID]], Table4[Theme C ID], Table4[Response])</f>
        <v>Market channel reconfiguration</v>
      </c>
      <c r="D237" s="13" t="s">
        <v>76</v>
      </c>
      <c r="E237" s="14" t="s">
        <v>1138</v>
      </c>
    </row>
    <row r="238" spans="1:5" x14ac:dyDescent="0.3">
      <c r="A238" s="13" t="s">
        <v>884</v>
      </c>
      <c r="B238" s="14" t="str">
        <f>_xlfn.XLOOKUP(Table16[[#This Row],[Theme C ID]], Table4[Theme C ID], Table4[Response type])</f>
        <v>Supply-chain response</v>
      </c>
      <c r="C238" s="14" t="str">
        <f>_xlfn.XLOOKUP(Table16[[#This Row],[Theme C ID]], Table4[Theme C ID], Table4[Response])</f>
        <v>Processing and storage adjustments</v>
      </c>
      <c r="D238" s="13" t="s">
        <v>42</v>
      </c>
      <c r="E238" s="14" t="s">
        <v>1139</v>
      </c>
    </row>
    <row r="239" spans="1:5" x14ac:dyDescent="0.3">
      <c r="A239" s="13" t="s">
        <v>884</v>
      </c>
      <c r="B239" s="14" t="str">
        <f>_xlfn.XLOOKUP(Table16[[#This Row],[Theme C ID]], Table4[Theme C ID], Table4[Response type])</f>
        <v>Supply-chain response</v>
      </c>
      <c r="C239" s="14" t="str">
        <f>_xlfn.XLOOKUP(Table16[[#This Row],[Theme C ID]], Table4[Theme C ID], Table4[Response])</f>
        <v>Processing and storage adjustments</v>
      </c>
      <c r="D239" s="13" t="s">
        <v>51</v>
      </c>
      <c r="E239" s="14" t="s">
        <v>1140</v>
      </c>
    </row>
    <row r="240" spans="1:5" x14ac:dyDescent="0.3">
      <c r="A240" s="13" t="s">
        <v>884</v>
      </c>
      <c r="B240" s="14" t="str">
        <f>_xlfn.XLOOKUP(Table16[[#This Row],[Theme C ID]], Table4[Theme C ID], Table4[Response type])</f>
        <v>Supply-chain response</v>
      </c>
      <c r="C240" s="14" t="str">
        <f>_xlfn.XLOOKUP(Table16[[#This Row],[Theme C ID]], Table4[Theme C ID], Table4[Response])</f>
        <v>Processing and storage adjustments</v>
      </c>
      <c r="D240" s="13" t="s">
        <v>69</v>
      </c>
      <c r="E240" s="14" t="s">
        <v>1141</v>
      </c>
    </row>
    <row r="241" spans="1:5" x14ac:dyDescent="0.3">
      <c r="A241" s="13" t="s">
        <v>884</v>
      </c>
      <c r="B241" s="14" t="str">
        <f>_xlfn.XLOOKUP(Table16[[#This Row],[Theme C ID]], Table4[Theme C ID], Table4[Response type])</f>
        <v>Supply-chain response</v>
      </c>
      <c r="C241" s="14" t="str">
        <f>_xlfn.XLOOKUP(Table16[[#This Row],[Theme C ID]], Table4[Theme C ID], Table4[Response])</f>
        <v>Processing and storage adjustments</v>
      </c>
      <c r="D241" s="13" t="s">
        <v>73</v>
      </c>
      <c r="E241" s="14" t="s">
        <v>1142</v>
      </c>
    </row>
    <row r="242" spans="1:5" x14ac:dyDescent="0.3">
      <c r="A242" s="13" t="s">
        <v>884</v>
      </c>
      <c r="B242" s="14" t="str">
        <f>_xlfn.XLOOKUP(Table16[[#This Row],[Theme C ID]], Table4[Theme C ID], Table4[Response type])</f>
        <v>Supply-chain response</v>
      </c>
      <c r="C242" s="14" t="str">
        <f>_xlfn.XLOOKUP(Table16[[#This Row],[Theme C ID]], Table4[Theme C ID], Table4[Response])</f>
        <v>Processing and storage adjustments</v>
      </c>
      <c r="D242" s="13" t="s">
        <v>75</v>
      </c>
      <c r="E242" s="14" t="s">
        <v>1143</v>
      </c>
    </row>
    <row r="243" spans="1:5" x14ac:dyDescent="0.3">
      <c r="A243" s="13" t="s">
        <v>884</v>
      </c>
      <c r="B243" s="14" t="str">
        <f>_xlfn.XLOOKUP(Table16[[#This Row],[Theme C ID]], Table4[Theme C ID], Table4[Response type])</f>
        <v>Supply-chain response</v>
      </c>
      <c r="C243" s="14" t="str">
        <f>_xlfn.XLOOKUP(Table16[[#This Row],[Theme C ID]], Table4[Theme C ID], Table4[Response])</f>
        <v>Processing and storage adjustments</v>
      </c>
      <c r="D243" s="13" t="s">
        <v>76</v>
      </c>
      <c r="E243" s="14" t="s">
        <v>1144</v>
      </c>
    </row>
    <row r="244" spans="1:5" x14ac:dyDescent="0.3">
      <c r="A244" s="13" t="s">
        <v>888</v>
      </c>
      <c r="B244" s="14" t="str">
        <f>_xlfn.XLOOKUP(Table16[[#This Row],[Theme C ID]], Table4[Theme C ID], Table4[Response type])</f>
        <v>Supply-chain response</v>
      </c>
      <c r="C244" s="14" t="str">
        <f>_xlfn.XLOOKUP(Table16[[#This Row],[Theme C ID]], Table4[Theme C ID], Table4[Response])</f>
        <v>Supplier and input substitution</v>
      </c>
      <c r="D244" s="13" t="s">
        <v>69</v>
      </c>
      <c r="E244" s="14" t="s">
        <v>1145</v>
      </c>
    </row>
    <row r="245" spans="1:5" x14ac:dyDescent="0.3">
      <c r="A245" s="13" t="s">
        <v>888</v>
      </c>
      <c r="B245" s="14" t="str">
        <f>_xlfn.XLOOKUP(Table16[[#This Row],[Theme C ID]], Table4[Theme C ID], Table4[Response type])</f>
        <v>Supply-chain response</v>
      </c>
      <c r="C245" s="14" t="str">
        <f>_xlfn.XLOOKUP(Table16[[#This Row],[Theme C ID]], Table4[Theme C ID], Table4[Response])</f>
        <v>Supplier and input substitution</v>
      </c>
      <c r="D245" s="13" t="s">
        <v>71</v>
      </c>
      <c r="E245" s="14" t="s">
        <v>1146</v>
      </c>
    </row>
    <row r="246" spans="1:5" x14ac:dyDescent="0.3">
      <c r="A246" s="13" t="s">
        <v>888</v>
      </c>
      <c r="B246" s="14" t="str">
        <f>_xlfn.XLOOKUP(Table16[[#This Row],[Theme C ID]], Table4[Theme C ID], Table4[Response type])</f>
        <v>Supply-chain response</v>
      </c>
      <c r="C246" s="14" t="str">
        <f>_xlfn.XLOOKUP(Table16[[#This Row],[Theme C ID]], Table4[Theme C ID], Table4[Response])</f>
        <v>Supplier and input substitution</v>
      </c>
      <c r="D246" s="13" t="s">
        <v>73</v>
      </c>
      <c r="E246" s="14" t="s">
        <v>1147</v>
      </c>
    </row>
    <row r="247" spans="1:5" x14ac:dyDescent="0.3">
      <c r="A247" s="13" t="s">
        <v>892</v>
      </c>
      <c r="B247" s="14" t="str">
        <f>_xlfn.XLOOKUP(Table16[[#This Row],[Theme C ID]], Table4[Theme C ID], Table4[Response type])</f>
        <v>Supply-chain response</v>
      </c>
      <c r="C247" s="14" t="str">
        <f>_xlfn.XLOOKUP(Table16[[#This Row],[Theme C ID]], Table4[Theme C ID], Table4[Response])</f>
        <v>Supply chain coordination</v>
      </c>
      <c r="D247" s="13" t="s">
        <v>31</v>
      </c>
      <c r="E247" s="14" t="s">
        <v>1148</v>
      </c>
    </row>
    <row r="248" spans="1:5" x14ac:dyDescent="0.3">
      <c r="A248" s="13" t="s">
        <v>892</v>
      </c>
      <c r="B248" s="14" t="str">
        <f>_xlfn.XLOOKUP(Table16[[#This Row],[Theme C ID]], Table4[Theme C ID], Table4[Response type])</f>
        <v>Supply-chain response</v>
      </c>
      <c r="C248" s="14" t="str">
        <f>_xlfn.XLOOKUP(Table16[[#This Row],[Theme C ID]], Table4[Theme C ID], Table4[Response])</f>
        <v>Supply chain coordination</v>
      </c>
      <c r="D248" s="13" t="s">
        <v>33</v>
      </c>
      <c r="E248" s="14" t="s">
        <v>1149</v>
      </c>
    </row>
    <row r="249" spans="1:5" x14ac:dyDescent="0.3">
      <c r="A249" s="13" t="s">
        <v>892</v>
      </c>
      <c r="B249" s="14" t="str">
        <f>_xlfn.XLOOKUP(Table16[[#This Row],[Theme C ID]], Table4[Theme C ID], Table4[Response type])</f>
        <v>Supply-chain response</v>
      </c>
      <c r="C249" s="14" t="str">
        <f>_xlfn.XLOOKUP(Table16[[#This Row],[Theme C ID]], Table4[Theme C ID], Table4[Response])</f>
        <v>Supply chain coordination</v>
      </c>
      <c r="D249" s="13" t="s">
        <v>37</v>
      </c>
      <c r="E249" s="14" t="s">
        <v>1150</v>
      </c>
    </row>
    <row r="250" spans="1:5" x14ac:dyDescent="0.3">
      <c r="A250" s="13" t="s">
        <v>892</v>
      </c>
      <c r="B250" s="14" t="str">
        <f>_xlfn.XLOOKUP(Table16[[#This Row],[Theme C ID]], Table4[Theme C ID], Table4[Response type])</f>
        <v>Supply-chain response</v>
      </c>
      <c r="C250" s="14" t="str">
        <f>_xlfn.XLOOKUP(Table16[[#This Row],[Theme C ID]], Table4[Theme C ID], Table4[Response])</f>
        <v>Supply chain coordination</v>
      </c>
      <c r="D250" s="13" t="s">
        <v>42</v>
      </c>
      <c r="E250" s="14" t="s">
        <v>1151</v>
      </c>
    </row>
    <row r="251" spans="1:5" x14ac:dyDescent="0.3">
      <c r="A251" s="13" t="s">
        <v>892</v>
      </c>
      <c r="B251" s="14" t="str">
        <f>_xlfn.XLOOKUP(Table16[[#This Row],[Theme C ID]], Table4[Theme C ID], Table4[Response type])</f>
        <v>Supply-chain response</v>
      </c>
      <c r="C251" s="14" t="str">
        <f>_xlfn.XLOOKUP(Table16[[#This Row],[Theme C ID]], Table4[Theme C ID], Table4[Response])</f>
        <v>Supply chain coordination</v>
      </c>
      <c r="D251" s="13" t="s">
        <v>44</v>
      </c>
      <c r="E251" s="14" t="s">
        <v>1152</v>
      </c>
    </row>
    <row r="252" spans="1:5" x14ac:dyDescent="0.3">
      <c r="A252" s="13" t="s">
        <v>892</v>
      </c>
      <c r="B252" s="14" t="str">
        <f>_xlfn.XLOOKUP(Table16[[#This Row],[Theme C ID]], Table4[Theme C ID], Table4[Response type])</f>
        <v>Supply-chain response</v>
      </c>
      <c r="C252" s="14" t="str">
        <f>_xlfn.XLOOKUP(Table16[[#This Row],[Theme C ID]], Table4[Theme C ID], Table4[Response])</f>
        <v>Supply chain coordination</v>
      </c>
      <c r="D252" s="13" t="s">
        <v>45</v>
      </c>
      <c r="E252" s="14" t="s">
        <v>1153</v>
      </c>
    </row>
    <row r="253" spans="1:5" x14ac:dyDescent="0.3">
      <c r="A253" s="13" t="s">
        <v>892</v>
      </c>
      <c r="B253" s="14" t="str">
        <f>_xlfn.XLOOKUP(Table16[[#This Row],[Theme C ID]], Table4[Theme C ID], Table4[Response type])</f>
        <v>Supply-chain response</v>
      </c>
      <c r="C253" s="14" t="str">
        <f>_xlfn.XLOOKUP(Table16[[#This Row],[Theme C ID]], Table4[Theme C ID], Table4[Response])</f>
        <v>Supply chain coordination</v>
      </c>
      <c r="D253" s="13" t="s">
        <v>46</v>
      </c>
      <c r="E253" s="14" t="s">
        <v>1154</v>
      </c>
    </row>
    <row r="254" spans="1:5" ht="26" x14ac:dyDescent="0.3">
      <c r="A254" s="13" t="s">
        <v>892</v>
      </c>
      <c r="B254" s="14" t="str">
        <f>_xlfn.XLOOKUP(Table16[[#This Row],[Theme C ID]], Table4[Theme C ID], Table4[Response type])</f>
        <v>Supply-chain response</v>
      </c>
      <c r="C254" s="14" t="str">
        <f>_xlfn.XLOOKUP(Table16[[#This Row],[Theme C ID]], Table4[Theme C ID], Table4[Response])</f>
        <v>Supply chain coordination</v>
      </c>
      <c r="D254" s="13" t="s">
        <v>47</v>
      </c>
      <c r="E254" s="14" t="s">
        <v>1155</v>
      </c>
    </row>
    <row r="255" spans="1:5" x14ac:dyDescent="0.3">
      <c r="A255" s="13" t="s">
        <v>892</v>
      </c>
      <c r="B255" s="14" t="str">
        <f>_xlfn.XLOOKUP(Table16[[#This Row],[Theme C ID]], Table4[Theme C ID], Table4[Response type])</f>
        <v>Supply-chain response</v>
      </c>
      <c r="C255" s="14" t="str">
        <f>_xlfn.XLOOKUP(Table16[[#This Row],[Theme C ID]], Table4[Theme C ID], Table4[Response])</f>
        <v>Supply chain coordination</v>
      </c>
      <c r="D255" s="13" t="s">
        <v>67</v>
      </c>
      <c r="E255" s="14" t="s">
        <v>1156</v>
      </c>
    </row>
    <row r="256" spans="1:5" x14ac:dyDescent="0.3">
      <c r="A256" s="13" t="s">
        <v>892</v>
      </c>
      <c r="B256" s="14" t="str">
        <f>_xlfn.XLOOKUP(Table16[[#This Row],[Theme C ID]], Table4[Theme C ID], Table4[Response type])</f>
        <v>Supply-chain response</v>
      </c>
      <c r="C256" s="14" t="str">
        <f>_xlfn.XLOOKUP(Table16[[#This Row],[Theme C ID]], Table4[Theme C ID], Table4[Response])</f>
        <v>Supply chain coordination</v>
      </c>
      <c r="D256" s="13" t="s">
        <v>75</v>
      </c>
      <c r="E256" s="14" t="s">
        <v>1157</v>
      </c>
    </row>
    <row r="257" spans="1:5" x14ac:dyDescent="0.3">
      <c r="A257" s="13" t="s">
        <v>892</v>
      </c>
      <c r="B257" s="14" t="str">
        <f>_xlfn.XLOOKUP(Table16[[#This Row],[Theme C ID]], Table4[Theme C ID], Table4[Response type])</f>
        <v>Supply-chain response</v>
      </c>
      <c r="C257" s="14" t="str">
        <f>_xlfn.XLOOKUP(Table16[[#This Row],[Theme C ID]], Table4[Theme C ID], Table4[Response])</f>
        <v>Supply chain coordination</v>
      </c>
      <c r="D257" s="13" t="s">
        <v>53</v>
      </c>
      <c r="E257" s="14" t="s">
        <v>1158</v>
      </c>
    </row>
    <row r="258" spans="1:5" x14ac:dyDescent="0.3">
      <c r="A258" s="13" t="s">
        <v>896</v>
      </c>
      <c r="B258" s="14" t="str">
        <f>_xlfn.XLOOKUP(Table16[[#This Row],[Theme C ID]], Table4[Theme C ID], Table4[Response type])</f>
        <v>Supply-chain response</v>
      </c>
      <c r="C258" s="14" t="str">
        <f>_xlfn.XLOOKUP(Table16[[#This Row],[Theme C ID]], Table4[Theme C ID], Table4[Response])</f>
        <v>Demand redistribution and rebalancing</v>
      </c>
      <c r="D258" s="13" t="s">
        <v>63</v>
      </c>
      <c r="E258" s="14" t="s">
        <v>1159</v>
      </c>
    </row>
    <row r="259" spans="1:5" x14ac:dyDescent="0.3">
      <c r="A259" s="13" t="s">
        <v>896</v>
      </c>
      <c r="B259" s="14" t="str">
        <f>_xlfn.XLOOKUP(Table16[[#This Row],[Theme C ID]], Table4[Theme C ID], Table4[Response type])</f>
        <v>Supply-chain response</v>
      </c>
      <c r="C259" s="14" t="str">
        <f>_xlfn.XLOOKUP(Table16[[#This Row],[Theme C ID]], Table4[Theme C ID], Table4[Response])</f>
        <v>Demand redistribution and rebalancing</v>
      </c>
      <c r="D259" s="13" t="s">
        <v>42</v>
      </c>
      <c r="E259" s="14" t="s">
        <v>1160</v>
      </c>
    </row>
    <row r="260" spans="1:5" x14ac:dyDescent="0.3">
      <c r="A260" s="13" t="s">
        <v>896</v>
      </c>
      <c r="B260" s="14" t="str">
        <f>_xlfn.XLOOKUP(Table16[[#This Row],[Theme C ID]], Table4[Theme C ID], Table4[Response type])</f>
        <v>Supply-chain response</v>
      </c>
      <c r="C260" s="14" t="str">
        <f>_xlfn.XLOOKUP(Table16[[#This Row],[Theme C ID]], Table4[Theme C ID], Table4[Response])</f>
        <v>Demand redistribution and rebalancing</v>
      </c>
      <c r="D260" s="13" t="s">
        <v>44</v>
      </c>
      <c r="E260" s="14" t="s">
        <v>1161</v>
      </c>
    </row>
    <row r="261" spans="1:5" x14ac:dyDescent="0.3">
      <c r="A261" s="13" t="s">
        <v>896</v>
      </c>
      <c r="B261" s="14" t="str">
        <f>_xlfn.XLOOKUP(Table16[[#This Row],[Theme C ID]], Table4[Theme C ID], Table4[Response type])</f>
        <v>Supply-chain response</v>
      </c>
      <c r="C261" s="14" t="str">
        <f>_xlfn.XLOOKUP(Table16[[#This Row],[Theme C ID]], Table4[Theme C ID], Table4[Response])</f>
        <v>Demand redistribution and rebalancing</v>
      </c>
      <c r="D261" s="13" t="s">
        <v>69</v>
      </c>
      <c r="E261" s="14" t="s">
        <v>1162</v>
      </c>
    </row>
    <row r="262" spans="1:5" x14ac:dyDescent="0.3">
      <c r="A262" s="13" t="s">
        <v>896</v>
      </c>
      <c r="B262" s="14" t="str">
        <f>_xlfn.XLOOKUP(Table16[[#This Row],[Theme C ID]], Table4[Theme C ID], Table4[Response type])</f>
        <v>Supply-chain response</v>
      </c>
      <c r="C262" s="14" t="str">
        <f>_xlfn.XLOOKUP(Table16[[#This Row],[Theme C ID]], Table4[Theme C ID], Table4[Response])</f>
        <v>Demand redistribution and rebalancing</v>
      </c>
      <c r="D262" s="13" t="s">
        <v>73</v>
      </c>
      <c r="E262" s="14" t="s">
        <v>1163</v>
      </c>
    </row>
    <row r="263" spans="1:5" x14ac:dyDescent="0.3">
      <c r="A263" s="13" t="s">
        <v>900</v>
      </c>
      <c r="B263" s="14" t="str">
        <f>_xlfn.XLOOKUP(Table16[[#This Row],[Theme C ID]], Table4[Theme C ID], Table4[Response type])</f>
        <v>Supply-chain response</v>
      </c>
      <c r="C263" s="14" t="str">
        <f>_xlfn.XLOOKUP(Table16[[#This Row],[Theme C ID]], Table4[Theme C ID], Table4[Response])</f>
        <v>Bottlenecks and disruptions</v>
      </c>
      <c r="D263" s="13" t="s">
        <v>31</v>
      </c>
      <c r="E263" s="14" t="s">
        <v>1164</v>
      </c>
    </row>
    <row r="264" spans="1:5" x14ac:dyDescent="0.3">
      <c r="A264" s="13" t="s">
        <v>900</v>
      </c>
      <c r="B264" s="14" t="str">
        <f>_xlfn.XLOOKUP(Table16[[#This Row],[Theme C ID]], Table4[Theme C ID], Table4[Response type])</f>
        <v>Supply-chain response</v>
      </c>
      <c r="C264" s="14" t="str">
        <f>_xlfn.XLOOKUP(Table16[[#This Row],[Theme C ID]], Table4[Theme C ID], Table4[Response])</f>
        <v>Bottlenecks and disruptions</v>
      </c>
      <c r="D264" s="13" t="s">
        <v>59</v>
      </c>
      <c r="E264" s="14" t="s">
        <v>1165</v>
      </c>
    </row>
    <row r="265" spans="1:5" x14ac:dyDescent="0.3">
      <c r="A265" s="13" t="s">
        <v>900</v>
      </c>
      <c r="B265" s="14" t="str">
        <f>_xlfn.XLOOKUP(Table16[[#This Row],[Theme C ID]], Table4[Theme C ID], Table4[Response type])</f>
        <v>Supply-chain response</v>
      </c>
      <c r="C265" s="14" t="str">
        <f>_xlfn.XLOOKUP(Table16[[#This Row],[Theme C ID]], Table4[Theme C ID], Table4[Response])</f>
        <v>Bottlenecks and disruptions</v>
      </c>
      <c r="D265" s="13" t="s">
        <v>37</v>
      </c>
      <c r="E265" s="14" t="s">
        <v>1166</v>
      </c>
    </row>
    <row r="266" spans="1:5" x14ac:dyDescent="0.3">
      <c r="A266" s="13" t="s">
        <v>900</v>
      </c>
      <c r="B266" s="14" t="str">
        <f>_xlfn.XLOOKUP(Table16[[#This Row],[Theme C ID]], Table4[Theme C ID], Table4[Response type])</f>
        <v>Supply-chain response</v>
      </c>
      <c r="C266" s="14" t="str">
        <f>_xlfn.XLOOKUP(Table16[[#This Row],[Theme C ID]], Table4[Theme C ID], Table4[Response])</f>
        <v>Bottlenecks and disruptions</v>
      </c>
      <c r="D266" s="13" t="s">
        <v>49</v>
      </c>
      <c r="E266" s="14" t="s">
        <v>1167</v>
      </c>
    </row>
    <row r="267" spans="1:5" x14ac:dyDescent="0.3">
      <c r="A267" s="13" t="s">
        <v>900</v>
      </c>
      <c r="B267" s="14" t="str">
        <f>_xlfn.XLOOKUP(Table16[[#This Row],[Theme C ID]], Table4[Theme C ID], Table4[Response type])</f>
        <v>Supply-chain response</v>
      </c>
      <c r="C267" s="14" t="str">
        <f>_xlfn.XLOOKUP(Table16[[#This Row],[Theme C ID]], Table4[Theme C ID], Table4[Response])</f>
        <v>Bottlenecks and disruptions</v>
      </c>
      <c r="D267" s="13" t="s">
        <v>69</v>
      </c>
      <c r="E267" s="14" t="s">
        <v>1168</v>
      </c>
    </row>
    <row r="268" spans="1:5" x14ac:dyDescent="0.3">
      <c r="A268" s="13" t="s">
        <v>900</v>
      </c>
      <c r="B268" s="14" t="str">
        <f>_xlfn.XLOOKUP(Table16[[#This Row],[Theme C ID]], Table4[Theme C ID], Table4[Response type])</f>
        <v>Supply-chain response</v>
      </c>
      <c r="C268" s="14" t="str">
        <f>_xlfn.XLOOKUP(Table16[[#This Row],[Theme C ID]], Table4[Theme C ID], Table4[Response])</f>
        <v>Bottlenecks and disruptions</v>
      </c>
      <c r="D268" s="13" t="s">
        <v>73</v>
      </c>
      <c r="E268" s="14" t="s">
        <v>1169</v>
      </c>
    </row>
    <row r="269" spans="1:5" x14ac:dyDescent="0.3">
      <c r="A269" s="13" t="s">
        <v>903</v>
      </c>
      <c r="B269" s="14" t="str">
        <f>_xlfn.XLOOKUP(Table16[[#This Row],[Theme C ID]], Table4[Theme C ID], Table4[Response type])</f>
        <v>Supply-chain response</v>
      </c>
      <c r="C269" s="14" t="str">
        <f>_xlfn.XLOOKUP(Table16[[#This Row],[Theme C ID]], Table4[Theme C ID], Table4[Response])</f>
        <v>Regulatory constraints</v>
      </c>
      <c r="D269" s="13" t="s">
        <v>57</v>
      </c>
      <c r="E269" s="14" t="s">
        <v>1170</v>
      </c>
    </row>
    <row r="270" spans="1:5" x14ac:dyDescent="0.3">
      <c r="A270" s="13" t="s">
        <v>903</v>
      </c>
      <c r="B270" s="14" t="str">
        <f>_xlfn.XLOOKUP(Table16[[#This Row],[Theme C ID]], Table4[Theme C ID], Table4[Response type])</f>
        <v>Supply-chain response</v>
      </c>
      <c r="C270" s="14" t="str">
        <f>_xlfn.XLOOKUP(Table16[[#This Row],[Theme C ID]], Table4[Theme C ID], Table4[Response])</f>
        <v>Regulatory constraints</v>
      </c>
      <c r="D270" s="13" t="s">
        <v>35</v>
      </c>
      <c r="E270" s="14" t="s">
        <v>1171</v>
      </c>
    </row>
    <row r="271" spans="1:5" x14ac:dyDescent="0.3">
      <c r="A271" s="13" t="s">
        <v>903</v>
      </c>
      <c r="B271" s="14" t="str">
        <f>_xlfn.XLOOKUP(Table16[[#This Row],[Theme C ID]], Table4[Theme C ID], Table4[Response type])</f>
        <v>Supply-chain response</v>
      </c>
      <c r="C271" s="14" t="str">
        <f>_xlfn.XLOOKUP(Table16[[#This Row],[Theme C ID]], Table4[Theme C ID], Table4[Response])</f>
        <v>Regulatory constraints</v>
      </c>
      <c r="D271" s="13" t="s">
        <v>37</v>
      </c>
      <c r="E271" s="14" t="s">
        <v>1172</v>
      </c>
    </row>
    <row r="272" spans="1:5" x14ac:dyDescent="0.3">
      <c r="A272" s="13" t="s">
        <v>903</v>
      </c>
      <c r="B272" s="14" t="str">
        <f>_xlfn.XLOOKUP(Table16[[#This Row],[Theme C ID]], Table4[Theme C ID], Table4[Response type])</f>
        <v>Supply-chain response</v>
      </c>
      <c r="C272" s="14" t="str">
        <f>_xlfn.XLOOKUP(Table16[[#This Row],[Theme C ID]], Table4[Theme C ID], Table4[Response])</f>
        <v>Regulatory constraints</v>
      </c>
      <c r="D272" s="13" t="s">
        <v>66</v>
      </c>
      <c r="E272" s="14" t="s">
        <v>1173</v>
      </c>
    </row>
    <row r="273" spans="1:5" x14ac:dyDescent="0.3">
      <c r="A273" s="13" t="s">
        <v>903</v>
      </c>
      <c r="B273" s="14" t="str">
        <f>_xlfn.XLOOKUP(Table16[[#This Row],[Theme C ID]], Table4[Theme C ID], Table4[Response type])</f>
        <v>Supply-chain response</v>
      </c>
      <c r="C273" s="14" t="str">
        <f>_xlfn.XLOOKUP(Table16[[#This Row],[Theme C ID]], Table4[Theme C ID], Table4[Response])</f>
        <v>Regulatory constraints</v>
      </c>
      <c r="D273" s="13" t="s">
        <v>75</v>
      </c>
      <c r="E273" s="14" t="s">
        <v>1174</v>
      </c>
    </row>
    <row r="274" spans="1:5" x14ac:dyDescent="0.3">
      <c r="A274" s="13" t="s">
        <v>906</v>
      </c>
      <c r="B274" s="14" t="str">
        <f>_xlfn.XLOOKUP(Table16[[#This Row],[Theme C ID]], Table4[Theme C ID], Table4[Response type])</f>
        <v>Supply-chain response</v>
      </c>
      <c r="C274" s="14" t="str">
        <f>_xlfn.XLOOKUP(Table16[[#This Row],[Theme C ID]], Table4[Theme C ID], Table4[Response])</f>
        <v>No/minimal supply chain response identified</v>
      </c>
      <c r="D274" s="13" t="s">
        <v>27</v>
      </c>
      <c r="E274" s="14" t="s">
        <v>1175</v>
      </c>
    </row>
    <row r="275" spans="1:5" x14ac:dyDescent="0.3">
      <c r="A275" s="13" t="s">
        <v>906</v>
      </c>
      <c r="B275" s="13" t="str">
        <f>_xlfn.XLOOKUP(Table16[[#This Row],[Theme C ID]], Table4[Theme C ID], Table4[Response type])</f>
        <v>Supply-chain response</v>
      </c>
      <c r="C275" s="13" t="str">
        <f>_xlfn.XLOOKUP(Table16[[#This Row],[Theme C ID]], Table4[Theme C ID], Table4[Response])</f>
        <v>No/minimal supply chain response identified</v>
      </c>
      <c r="D275" s="13" t="s">
        <v>61</v>
      </c>
      <c r="E275" s="14" t="s">
        <v>1176</v>
      </c>
    </row>
    <row r="276" spans="1:5" x14ac:dyDescent="0.3">
      <c r="A276" s="13" t="s">
        <v>906</v>
      </c>
      <c r="B276" s="13" t="str">
        <f>_xlfn.XLOOKUP(Table16[[#This Row],[Theme C ID]], Table4[Theme C ID], Table4[Response type])</f>
        <v>Supply-chain response</v>
      </c>
      <c r="C276" s="13" t="str">
        <f>_xlfn.XLOOKUP(Table16[[#This Row],[Theme C ID]], Table4[Theme C ID], Table4[Response])</f>
        <v>No/minimal supply chain response identified</v>
      </c>
      <c r="D276" s="13" t="s">
        <v>49</v>
      </c>
      <c r="E276" s="14" t="s">
        <v>1177</v>
      </c>
    </row>
  </sheetData>
  <phoneticPr fontId="1" type="noConversion"/>
  <conditionalFormatting sqref="D253">
    <cfRule type="duplicateValues" dxfId="0" priority="4"/>
  </conditionalFormatting>
  <pageMargins left="0.7" right="0.7" top="0.75" bottom="0.75" header="0.3" footer="0.3"/>
  <pageSetup paperSize="9" orientation="portrait" horizontalDpi="1200" verticalDpi="120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3DD1D-3659-48BE-B015-47B22A70E66B}">
  <dimension ref="A1:I79"/>
  <sheetViews>
    <sheetView zoomScale="94" zoomScaleNormal="94" workbookViewId="0">
      <selection activeCell="D1" sqref="D1"/>
    </sheetView>
  </sheetViews>
  <sheetFormatPr defaultColWidth="8.58203125" defaultRowHeight="13" x14ac:dyDescent="0.3"/>
  <cols>
    <col min="1" max="1" width="5.58203125" style="5" bestFit="1" customWidth="1"/>
    <col min="2" max="2" width="29.75" style="5" bestFit="1" customWidth="1"/>
    <col min="3" max="3" width="38.33203125" style="5" bestFit="1" customWidth="1"/>
    <col min="4" max="4" width="15.6640625" style="5" customWidth="1"/>
    <col min="5" max="5" width="73.08203125" style="5" bestFit="1" customWidth="1"/>
    <col min="6" max="9" width="28.33203125" style="5" customWidth="1"/>
    <col min="10" max="16384" width="8.58203125" style="5"/>
  </cols>
  <sheetData>
    <row r="1" spans="1:9" s="3" customFormat="1" ht="26" x14ac:dyDescent="0.3">
      <c r="A1" s="3" t="s">
        <v>1929</v>
      </c>
      <c r="B1" s="3" t="s">
        <v>1178</v>
      </c>
      <c r="C1" s="3" t="s">
        <v>1179</v>
      </c>
      <c r="D1" s="1" t="s">
        <v>1934</v>
      </c>
      <c r="E1" s="1" t="s">
        <v>1928</v>
      </c>
      <c r="F1" s="1" t="s">
        <v>1180</v>
      </c>
      <c r="G1" s="1" t="s">
        <v>1181</v>
      </c>
      <c r="H1" s="1" t="s">
        <v>1182</v>
      </c>
      <c r="I1" s="1" t="s">
        <v>1183</v>
      </c>
    </row>
    <row r="2" spans="1:9" x14ac:dyDescent="0.3">
      <c r="A2" s="5" t="s">
        <v>1184</v>
      </c>
      <c r="B2" s="5" t="s">
        <v>1185</v>
      </c>
      <c r="C2" s="5" t="s">
        <v>1186</v>
      </c>
      <c r="D2" s="5">
        <f>COUNTIF(Table164[Theme D ID],Table42[[#This Row],[Theme D ID]])</f>
        <v>5</v>
      </c>
      <c r="E2" s="8" t="s">
        <v>1187</v>
      </c>
      <c r="F2" s="8" t="s">
        <v>1188</v>
      </c>
      <c r="G2" s="8" t="s">
        <v>1189</v>
      </c>
      <c r="H2" s="8" t="s">
        <v>1190</v>
      </c>
      <c r="I2" s="8" t="s">
        <v>1191</v>
      </c>
    </row>
    <row r="3" spans="1:9" x14ac:dyDescent="0.3">
      <c r="A3" s="5" t="s">
        <v>1194</v>
      </c>
      <c r="B3" s="5" t="s">
        <v>1185</v>
      </c>
      <c r="C3" s="5" t="s">
        <v>1195</v>
      </c>
      <c r="D3" s="5">
        <f>COUNTIF(Table164[Theme D ID],Table42[[#This Row],[Theme D ID]])</f>
        <v>6</v>
      </c>
      <c r="E3" s="8" t="s">
        <v>1196</v>
      </c>
      <c r="F3" s="8" t="s">
        <v>1197</v>
      </c>
      <c r="G3" s="8" t="s">
        <v>1198</v>
      </c>
      <c r="H3" s="8" t="s">
        <v>1199</v>
      </c>
      <c r="I3" s="8" t="s">
        <v>1200</v>
      </c>
    </row>
    <row r="4" spans="1:9" x14ac:dyDescent="0.3">
      <c r="A4" s="5" t="s">
        <v>1202</v>
      </c>
      <c r="B4" s="5" t="s">
        <v>1185</v>
      </c>
      <c r="C4" s="5" t="s">
        <v>1203</v>
      </c>
      <c r="D4" s="5">
        <f>COUNTIF(Table164[Theme D ID],Table42[[#This Row],[Theme D ID]])</f>
        <v>7</v>
      </c>
      <c r="E4" s="8" t="s">
        <v>1204</v>
      </c>
      <c r="F4" s="8" t="s">
        <v>1205</v>
      </c>
      <c r="G4" s="8" t="s">
        <v>1206</v>
      </c>
      <c r="H4" s="8" t="s">
        <v>1207</v>
      </c>
      <c r="I4" s="8" t="s">
        <v>1208</v>
      </c>
    </row>
    <row r="5" spans="1:9" x14ac:dyDescent="0.3">
      <c r="A5" s="5" t="s">
        <v>1210</v>
      </c>
      <c r="B5" s="5" t="s">
        <v>1185</v>
      </c>
      <c r="C5" s="5" t="s">
        <v>1211</v>
      </c>
      <c r="D5" s="5">
        <f>COUNTIF(Table164[Theme D ID],Table42[[#This Row],[Theme D ID]])</f>
        <v>6</v>
      </c>
      <c r="E5" s="8" t="s">
        <v>1212</v>
      </c>
      <c r="F5" s="8" t="s">
        <v>1188</v>
      </c>
      <c r="G5" s="8" t="s">
        <v>1213</v>
      </c>
      <c r="H5" s="8" t="s">
        <v>1214</v>
      </c>
      <c r="I5" s="8" t="s">
        <v>1215</v>
      </c>
    </row>
    <row r="6" spans="1:9" x14ac:dyDescent="0.3">
      <c r="A6" s="5" t="s">
        <v>1216</v>
      </c>
      <c r="B6" s="5" t="s">
        <v>1185</v>
      </c>
      <c r="C6" s="5" t="s">
        <v>1217</v>
      </c>
      <c r="D6" s="5">
        <f>COUNTIF(Table164[Theme D ID],Table42[[#This Row],[Theme D ID]])</f>
        <v>6</v>
      </c>
      <c r="E6" s="8" t="s">
        <v>1218</v>
      </c>
      <c r="F6" s="8" t="s">
        <v>1188</v>
      </c>
      <c r="G6" s="8" t="s">
        <v>1219</v>
      </c>
      <c r="H6" s="8" t="s">
        <v>1220</v>
      </c>
      <c r="I6" s="8" t="s">
        <v>1221</v>
      </c>
    </row>
    <row r="7" spans="1:9" x14ac:dyDescent="0.3">
      <c r="A7" s="5" t="s">
        <v>1222</v>
      </c>
      <c r="B7" s="5" t="s">
        <v>1185</v>
      </c>
      <c r="C7" s="5" t="s">
        <v>1223</v>
      </c>
      <c r="D7" s="5">
        <f>COUNTIF(Table164[Theme D ID],Table42[[#This Row],[Theme D ID]])</f>
        <v>5</v>
      </c>
      <c r="E7" s="8" t="s">
        <v>1224</v>
      </c>
      <c r="F7" s="8" t="s">
        <v>1188</v>
      </c>
      <c r="G7" s="8" t="s">
        <v>1225</v>
      </c>
      <c r="H7" s="8" t="s">
        <v>1226</v>
      </c>
      <c r="I7" s="8" t="s">
        <v>1227</v>
      </c>
    </row>
    <row r="8" spans="1:9" x14ac:dyDescent="0.3">
      <c r="A8" s="5" t="s">
        <v>1228</v>
      </c>
      <c r="B8" s="5" t="s">
        <v>1185</v>
      </c>
      <c r="C8" s="5" t="s">
        <v>1229</v>
      </c>
      <c r="D8" s="5">
        <f>COUNTIF(Table164[Theme D ID],Table42[[#This Row],[Theme D ID]])</f>
        <v>6</v>
      </c>
      <c r="E8" s="8" t="s">
        <v>1230</v>
      </c>
      <c r="F8" s="8" t="s">
        <v>1205</v>
      </c>
      <c r="G8" s="8" t="s">
        <v>1231</v>
      </c>
      <c r="H8" s="8" t="s">
        <v>1232</v>
      </c>
      <c r="I8" s="8" t="s">
        <v>1233</v>
      </c>
    </row>
    <row r="9" spans="1:9" x14ac:dyDescent="0.3">
      <c r="A9" s="5" t="s">
        <v>1234</v>
      </c>
      <c r="B9" s="5" t="s">
        <v>1185</v>
      </c>
      <c r="C9" s="5" t="s">
        <v>1235</v>
      </c>
      <c r="D9" s="5">
        <f>COUNTIF(Table164[Theme D ID],Table42[[#This Row],[Theme D ID]])</f>
        <v>4</v>
      </c>
      <c r="E9" s="8" t="s">
        <v>1236</v>
      </c>
      <c r="F9" s="8" t="s">
        <v>1188</v>
      </c>
      <c r="G9" s="8" t="s">
        <v>1237</v>
      </c>
      <c r="H9" s="8" t="s">
        <v>1238</v>
      </c>
      <c r="I9" s="8" t="s">
        <v>1191</v>
      </c>
    </row>
    <row r="10" spans="1:9" x14ac:dyDescent="0.3">
      <c r="A10" s="5" t="s">
        <v>1239</v>
      </c>
      <c r="B10" s="5" t="s">
        <v>1185</v>
      </c>
      <c r="C10" s="5" t="s">
        <v>1240</v>
      </c>
      <c r="D10" s="5">
        <f>COUNTIF(Table164[Theme D ID],Table42[[#This Row],[Theme D ID]])</f>
        <v>5</v>
      </c>
      <c r="E10" s="8" t="s">
        <v>1241</v>
      </c>
      <c r="F10" s="8" t="s">
        <v>1188</v>
      </c>
      <c r="G10" s="8" t="s">
        <v>1213</v>
      </c>
      <c r="H10" s="8" t="s">
        <v>1242</v>
      </c>
      <c r="I10" s="8" t="s">
        <v>1243</v>
      </c>
    </row>
    <row r="11" spans="1:9" x14ac:dyDescent="0.3">
      <c r="A11" s="5" t="s">
        <v>1245</v>
      </c>
      <c r="B11" s="5" t="s">
        <v>1185</v>
      </c>
      <c r="C11" s="5" t="s">
        <v>1246</v>
      </c>
      <c r="D11" s="5">
        <f>COUNTIF(Table164[Theme D ID],Table42[[#This Row],[Theme D ID]])</f>
        <v>4</v>
      </c>
      <c r="E11" s="8" t="s">
        <v>1247</v>
      </c>
      <c r="F11" s="8" t="s">
        <v>1188</v>
      </c>
      <c r="G11" s="8" t="s">
        <v>1248</v>
      </c>
      <c r="H11" s="8" t="s">
        <v>1249</v>
      </c>
      <c r="I11" s="8" t="s">
        <v>1191</v>
      </c>
    </row>
    <row r="12" spans="1:9" x14ac:dyDescent="0.3">
      <c r="A12" s="5" t="s">
        <v>1250</v>
      </c>
      <c r="B12" s="5" t="s">
        <v>1185</v>
      </c>
      <c r="C12" s="5" t="s">
        <v>1251</v>
      </c>
      <c r="D12" s="5">
        <f>COUNTIF(Table164[Theme D ID],Table42[[#This Row],[Theme D ID]])</f>
        <v>4</v>
      </c>
      <c r="E12" s="8" t="s">
        <v>1252</v>
      </c>
      <c r="F12" s="8" t="s">
        <v>1205</v>
      </c>
      <c r="G12" s="8" t="s">
        <v>1253</v>
      </c>
      <c r="H12" s="8" t="s">
        <v>1254</v>
      </c>
      <c r="I12" s="8" t="s">
        <v>1255</v>
      </c>
    </row>
    <row r="13" spans="1:9" ht="26" x14ac:dyDescent="0.3">
      <c r="A13" s="5" t="s">
        <v>1257</v>
      </c>
      <c r="B13" s="5" t="s">
        <v>1185</v>
      </c>
      <c r="C13" s="5" t="s">
        <v>1258</v>
      </c>
      <c r="D13" s="5">
        <f>COUNTIF(Table164[Theme D ID],Table42[[#This Row],[Theme D ID]])</f>
        <v>7</v>
      </c>
      <c r="E13" s="8" t="s">
        <v>1259</v>
      </c>
      <c r="F13" s="8" t="s">
        <v>720</v>
      </c>
      <c r="G13" s="8" t="s">
        <v>720</v>
      </c>
      <c r="H13" s="8" t="s">
        <v>720</v>
      </c>
      <c r="I13" s="8" t="s">
        <v>720</v>
      </c>
    </row>
    <row r="14" spans="1:9" x14ac:dyDescent="0.3">
      <c r="A14" s="5" t="s">
        <v>1260</v>
      </c>
      <c r="B14" s="5" t="s">
        <v>1261</v>
      </c>
      <c r="C14" s="5" t="s">
        <v>1262</v>
      </c>
      <c r="D14" s="5">
        <f>COUNTIF(Table164[Theme D ID],Table42[[#This Row],[Theme D ID]])</f>
        <v>7</v>
      </c>
      <c r="E14" s="8" t="s">
        <v>1263</v>
      </c>
      <c r="F14" s="8" t="s">
        <v>1188</v>
      </c>
      <c r="G14" s="8" t="s">
        <v>1264</v>
      </c>
      <c r="H14" s="8" t="s">
        <v>1262</v>
      </c>
      <c r="I14" s="8" t="s">
        <v>1265</v>
      </c>
    </row>
    <row r="15" spans="1:9" x14ac:dyDescent="0.3">
      <c r="A15" s="5" t="s">
        <v>1267</v>
      </c>
      <c r="B15" s="5" t="s">
        <v>1261</v>
      </c>
      <c r="C15" s="5" t="s">
        <v>1268</v>
      </c>
      <c r="D15" s="5">
        <f>COUNTIF(Table164[Theme D ID],Table42[[#This Row],[Theme D ID]])</f>
        <v>8</v>
      </c>
      <c r="E15" s="8" t="s">
        <v>1269</v>
      </c>
      <c r="F15" s="8" t="s">
        <v>1188</v>
      </c>
      <c r="G15" s="8" t="s">
        <v>1219</v>
      </c>
      <c r="H15" s="8" t="s">
        <v>1270</v>
      </c>
      <c r="I15" s="8" t="s">
        <v>1271</v>
      </c>
    </row>
    <row r="16" spans="1:9" x14ac:dyDescent="0.3">
      <c r="A16" s="5" t="s">
        <v>1272</v>
      </c>
      <c r="B16" s="5" t="s">
        <v>1261</v>
      </c>
      <c r="C16" s="5" t="s">
        <v>1273</v>
      </c>
      <c r="D16" s="5">
        <f>COUNTIF(Table164[Theme D ID],Table42[[#This Row],[Theme D ID]])</f>
        <v>5</v>
      </c>
      <c r="E16" s="8" t="s">
        <v>1274</v>
      </c>
      <c r="F16" s="8" t="s">
        <v>1188</v>
      </c>
      <c r="G16" s="8" t="s">
        <v>1275</v>
      </c>
      <c r="H16" s="8" t="s">
        <v>1276</v>
      </c>
      <c r="I16" s="8" t="s">
        <v>1277</v>
      </c>
    </row>
    <row r="17" spans="1:9" x14ac:dyDescent="0.3">
      <c r="A17" s="5" t="s">
        <v>1278</v>
      </c>
      <c r="B17" s="5" t="s">
        <v>1261</v>
      </c>
      <c r="C17" s="5" t="s">
        <v>1279</v>
      </c>
      <c r="D17" s="5">
        <f>COUNTIF(Table164[Theme D ID],Table42[[#This Row],[Theme D ID]])</f>
        <v>5</v>
      </c>
      <c r="E17" s="8" t="s">
        <v>1280</v>
      </c>
      <c r="F17" s="8" t="s">
        <v>1188</v>
      </c>
      <c r="G17" s="8" t="s">
        <v>1225</v>
      </c>
      <c r="H17" s="8" t="s">
        <v>1281</v>
      </c>
      <c r="I17" s="8" t="s">
        <v>1282</v>
      </c>
    </row>
    <row r="18" spans="1:9" x14ac:dyDescent="0.3">
      <c r="A18" s="5" t="s">
        <v>1283</v>
      </c>
      <c r="B18" s="5" t="s">
        <v>1261</v>
      </c>
      <c r="C18" s="5" t="s">
        <v>1284</v>
      </c>
      <c r="D18" s="5">
        <f>COUNTIF(Table164[Theme D ID],Table42[[#This Row],[Theme D ID]])</f>
        <v>7</v>
      </c>
      <c r="E18" s="8" t="s">
        <v>1285</v>
      </c>
      <c r="F18" s="8" t="s">
        <v>1205</v>
      </c>
      <c r="G18" s="8" t="s">
        <v>1231</v>
      </c>
      <c r="H18" s="8" t="s">
        <v>894</v>
      </c>
      <c r="I18" s="8" t="s">
        <v>1209</v>
      </c>
    </row>
    <row r="19" spans="1:9" x14ac:dyDescent="0.3">
      <c r="A19" s="5" t="s">
        <v>1286</v>
      </c>
      <c r="B19" s="5" t="s">
        <v>1261</v>
      </c>
      <c r="C19" s="5" t="s">
        <v>1287</v>
      </c>
      <c r="D19" s="5">
        <f>COUNTIF(Table164[Theme D ID],Table42[[#This Row],[Theme D ID]])</f>
        <v>6</v>
      </c>
      <c r="E19" s="8" t="s">
        <v>1288</v>
      </c>
      <c r="F19" s="8" t="s">
        <v>1197</v>
      </c>
      <c r="G19" s="8" t="s">
        <v>1213</v>
      </c>
      <c r="H19" s="8" t="s">
        <v>1289</v>
      </c>
      <c r="I19" s="8" t="s">
        <v>1271</v>
      </c>
    </row>
    <row r="20" spans="1:9" x14ac:dyDescent="0.3">
      <c r="A20" s="5" t="s">
        <v>1291</v>
      </c>
      <c r="B20" s="5" t="s">
        <v>1261</v>
      </c>
      <c r="C20" s="5" t="s">
        <v>1292</v>
      </c>
      <c r="D20" s="5">
        <f>COUNTIF(Table164[Theme D ID],Table42[[#This Row],[Theme D ID]])</f>
        <v>4</v>
      </c>
      <c r="E20" s="8" t="s">
        <v>1293</v>
      </c>
      <c r="F20" s="8" t="s">
        <v>1188</v>
      </c>
      <c r="G20" s="8" t="s">
        <v>1213</v>
      </c>
      <c r="H20" s="8" t="s">
        <v>1294</v>
      </c>
      <c r="I20" s="8" t="s">
        <v>1265</v>
      </c>
    </row>
    <row r="21" spans="1:9" x14ac:dyDescent="0.3">
      <c r="A21" s="5" t="s">
        <v>1295</v>
      </c>
      <c r="B21" s="5" t="s">
        <v>1261</v>
      </c>
      <c r="C21" s="5" t="s">
        <v>1296</v>
      </c>
      <c r="D21" s="5">
        <f>COUNTIF(Table164[Theme D ID],Table42[[#This Row],[Theme D ID]])</f>
        <v>4</v>
      </c>
      <c r="E21" s="8" t="s">
        <v>1297</v>
      </c>
      <c r="F21" s="8" t="s">
        <v>1205</v>
      </c>
      <c r="G21" s="8" t="s">
        <v>1206</v>
      </c>
      <c r="H21" s="8" t="s">
        <v>1298</v>
      </c>
      <c r="I21" s="8" t="s">
        <v>1299</v>
      </c>
    </row>
    <row r="22" spans="1:9" x14ac:dyDescent="0.3">
      <c r="A22" s="5" t="s">
        <v>1300</v>
      </c>
      <c r="B22" s="5" t="s">
        <v>1261</v>
      </c>
      <c r="C22" s="5" t="s">
        <v>1301</v>
      </c>
      <c r="D22" s="5">
        <f>COUNTIF(Table164[Theme D ID],Table42[[#This Row],[Theme D ID]])</f>
        <v>4</v>
      </c>
      <c r="E22" s="8" t="s">
        <v>1302</v>
      </c>
      <c r="F22" s="8" t="s">
        <v>1188</v>
      </c>
      <c r="G22" s="8" t="s">
        <v>1213</v>
      </c>
      <c r="H22" s="8" t="s">
        <v>1303</v>
      </c>
      <c r="I22" s="8" t="s">
        <v>1209</v>
      </c>
    </row>
    <row r="23" spans="1:9" x14ac:dyDescent="0.3">
      <c r="A23" s="5" t="s">
        <v>1304</v>
      </c>
      <c r="B23" s="5" t="s">
        <v>1261</v>
      </c>
      <c r="C23" s="5" t="s">
        <v>1305</v>
      </c>
      <c r="D23" s="5">
        <f>COUNTIF(Table164[Theme D ID],Table42[[#This Row],[Theme D ID]])</f>
        <v>5</v>
      </c>
      <c r="E23" s="8" t="s">
        <v>1306</v>
      </c>
      <c r="F23" s="8" t="s">
        <v>1188</v>
      </c>
      <c r="G23" s="8" t="s">
        <v>1213</v>
      </c>
      <c r="H23" s="8" t="s">
        <v>1307</v>
      </c>
      <c r="I23" s="8" t="s">
        <v>1271</v>
      </c>
    </row>
    <row r="24" spans="1:9" x14ac:dyDescent="0.3">
      <c r="A24" s="5" t="s">
        <v>1308</v>
      </c>
      <c r="B24" s="5" t="s">
        <v>1261</v>
      </c>
      <c r="C24" s="5" t="s">
        <v>1309</v>
      </c>
      <c r="D24" s="5">
        <f>COUNTIF(Table164[Theme D ID],Table42[[#This Row],[Theme D ID]])</f>
        <v>3</v>
      </c>
      <c r="E24" s="8" t="s">
        <v>1310</v>
      </c>
      <c r="F24" s="8" t="s">
        <v>720</v>
      </c>
      <c r="G24" s="8" t="s">
        <v>720</v>
      </c>
      <c r="H24" s="8" t="s">
        <v>720</v>
      </c>
      <c r="I24" s="8" t="s">
        <v>720</v>
      </c>
    </row>
    <row r="25" spans="1:9" x14ac:dyDescent="0.3">
      <c r="A25" s="5" t="s">
        <v>1311</v>
      </c>
      <c r="B25" s="5" t="s">
        <v>1312</v>
      </c>
      <c r="C25" s="5" t="s">
        <v>1313</v>
      </c>
      <c r="D25" s="5">
        <f>COUNTIF(Table164[Theme D ID],Table42[[#This Row],[Theme D ID]])</f>
        <v>4</v>
      </c>
      <c r="E25" s="5" t="s">
        <v>1314</v>
      </c>
      <c r="F25" s="5" t="s">
        <v>1188</v>
      </c>
      <c r="G25" s="5" t="s">
        <v>1315</v>
      </c>
      <c r="H25" s="5" t="s">
        <v>1190</v>
      </c>
      <c r="I25" s="5" t="s">
        <v>1265</v>
      </c>
    </row>
    <row r="26" spans="1:9" x14ac:dyDescent="0.3">
      <c r="A26" s="5" t="s">
        <v>1316</v>
      </c>
      <c r="B26" s="5" t="s">
        <v>1312</v>
      </c>
      <c r="C26" s="5" t="s">
        <v>1317</v>
      </c>
      <c r="D26" s="5">
        <f>COUNTIF(Table164[Theme D ID],Table42[[#This Row],[Theme D ID]])</f>
        <v>4</v>
      </c>
      <c r="E26" s="5" t="s">
        <v>1318</v>
      </c>
      <c r="F26" s="5" t="s">
        <v>1188</v>
      </c>
      <c r="G26" s="5" t="s">
        <v>1213</v>
      </c>
      <c r="H26" s="5" t="s">
        <v>1319</v>
      </c>
      <c r="I26" s="5" t="s">
        <v>1209</v>
      </c>
    </row>
    <row r="27" spans="1:9" x14ac:dyDescent="0.3">
      <c r="A27" s="5" t="s">
        <v>1320</v>
      </c>
      <c r="B27" s="5" t="s">
        <v>1312</v>
      </c>
      <c r="C27" s="5" t="s">
        <v>1321</v>
      </c>
      <c r="D27" s="5">
        <f>COUNTIF(Table164[Theme D ID],Table42[[#This Row],[Theme D ID]])</f>
        <v>4</v>
      </c>
      <c r="E27" s="5" t="s">
        <v>1322</v>
      </c>
      <c r="F27" s="5" t="s">
        <v>1205</v>
      </c>
      <c r="G27" s="5" t="s">
        <v>1231</v>
      </c>
      <c r="H27" s="5" t="s">
        <v>1232</v>
      </c>
      <c r="I27" s="5" t="s">
        <v>1271</v>
      </c>
    </row>
    <row r="28" spans="1:9" x14ac:dyDescent="0.3">
      <c r="A28" s="5" t="s">
        <v>1323</v>
      </c>
      <c r="B28" s="5" t="s">
        <v>1312</v>
      </c>
      <c r="C28" s="5" t="s">
        <v>1324</v>
      </c>
      <c r="D28" s="5">
        <f>COUNTIF(Table164[Theme D ID],Table42[[#This Row],[Theme D ID]])</f>
        <v>3</v>
      </c>
      <c r="E28" s="5" t="s">
        <v>1325</v>
      </c>
      <c r="F28" s="5" t="s">
        <v>1188</v>
      </c>
      <c r="G28" s="5" t="s">
        <v>1213</v>
      </c>
      <c r="H28" s="5" t="s">
        <v>1326</v>
      </c>
      <c r="I28" s="5" t="s">
        <v>1201</v>
      </c>
    </row>
    <row r="29" spans="1:9" x14ac:dyDescent="0.3">
      <c r="A29" s="5" t="s">
        <v>1327</v>
      </c>
      <c r="B29" s="5" t="s">
        <v>1312</v>
      </c>
      <c r="C29" s="5" t="s">
        <v>1328</v>
      </c>
      <c r="D29" s="5">
        <f>COUNTIF(Table164[Theme D ID],Table42[[#This Row],[Theme D ID]])</f>
        <v>3</v>
      </c>
      <c r="E29" s="5" t="s">
        <v>1329</v>
      </c>
      <c r="F29" s="5" t="s">
        <v>1290</v>
      </c>
      <c r="G29" s="5" t="s">
        <v>1225</v>
      </c>
      <c r="H29" s="5" t="s">
        <v>1330</v>
      </c>
      <c r="I29" s="5" t="s">
        <v>1271</v>
      </c>
    </row>
    <row r="30" spans="1:9" x14ac:dyDescent="0.3">
      <c r="A30" s="5" t="s">
        <v>1331</v>
      </c>
      <c r="B30" s="5" t="s">
        <v>1312</v>
      </c>
      <c r="C30" s="5" t="s">
        <v>1332</v>
      </c>
      <c r="D30" s="5">
        <f>COUNTIF(Table164[Theme D ID],Table42[[#This Row],[Theme D ID]])</f>
        <v>4</v>
      </c>
      <c r="E30" s="5" t="s">
        <v>1333</v>
      </c>
      <c r="F30" s="5" t="s">
        <v>1290</v>
      </c>
      <c r="G30" s="5" t="s">
        <v>1213</v>
      </c>
      <c r="H30" s="5" t="s">
        <v>1334</v>
      </c>
      <c r="I30" s="5" t="s">
        <v>1209</v>
      </c>
    </row>
    <row r="31" spans="1:9" x14ac:dyDescent="0.3">
      <c r="A31" s="5" t="s">
        <v>1335</v>
      </c>
      <c r="B31" s="5" t="s">
        <v>1312</v>
      </c>
      <c r="C31" s="5" t="s">
        <v>1336</v>
      </c>
      <c r="D31" s="5">
        <f>COUNTIF(Table164[Theme D ID],Table42[[#This Row],[Theme D ID]])</f>
        <v>3</v>
      </c>
      <c r="E31" s="5" t="s">
        <v>1337</v>
      </c>
      <c r="F31" s="5" t="s">
        <v>1188</v>
      </c>
      <c r="G31" s="5" t="s">
        <v>1338</v>
      </c>
      <c r="H31" s="5" t="s">
        <v>1339</v>
      </c>
      <c r="I31" s="5" t="s">
        <v>1201</v>
      </c>
    </row>
    <row r="32" spans="1:9" x14ac:dyDescent="0.3">
      <c r="A32" s="5" t="s">
        <v>1340</v>
      </c>
      <c r="B32" s="5" t="s">
        <v>1312</v>
      </c>
      <c r="C32" s="5" t="s">
        <v>1341</v>
      </c>
      <c r="D32" s="5">
        <f>COUNTIF(Table164[Theme D ID],Table42[[#This Row],[Theme D ID]])</f>
        <v>3</v>
      </c>
      <c r="E32" s="5" t="s">
        <v>1342</v>
      </c>
      <c r="F32" s="5" t="s">
        <v>1188</v>
      </c>
      <c r="G32" s="5" t="s">
        <v>1213</v>
      </c>
      <c r="H32" s="5" t="s">
        <v>1343</v>
      </c>
      <c r="I32" s="5" t="s">
        <v>1277</v>
      </c>
    </row>
    <row r="33" spans="1:9" x14ac:dyDescent="0.3">
      <c r="A33" s="5" t="s">
        <v>1344</v>
      </c>
      <c r="B33" s="5" t="s">
        <v>1312</v>
      </c>
      <c r="C33" s="5" t="s">
        <v>1345</v>
      </c>
      <c r="D33" s="5">
        <f>COUNTIF(Table164[Theme D ID],Table42[[#This Row],[Theme D ID]])</f>
        <v>3</v>
      </c>
      <c r="E33" s="5" t="s">
        <v>1346</v>
      </c>
      <c r="F33" s="5" t="s">
        <v>1205</v>
      </c>
      <c r="G33" s="5" t="s">
        <v>1213</v>
      </c>
      <c r="H33" s="5" t="s">
        <v>1347</v>
      </c>
      <c r="I33" s="5" t="s">
        <v>1209</v>
      </c>
    </row>
    <row r="34" spans="1:9" x14ac:dyDescent="0.3">
      <c r="A34" s="8" t="s">
        <v>1348</v>
      </c>
      <c r="B34" s="8" t="s">
        <v>1312</v>
      </c>
      <c r="C34" s="5" t="s">
        <v>1349</v>
      </c>
      <c r="D34" s="5">
        <f>COUNTIF(Table164[Theme D ID],Table42[[#This Row],[Theme D ID]])</f>
        <v>3</v>
      </c>
      <c r="E34" s="8" t="s">
        <v>1350</v>
      </c>
      <c r="F34" s="8" t="s">
        <v>1188</v>
      </c>
      <c r="G34" s="8" t="s">
        <v>1213</v>
      </c>
      <c r="H34" s="8" t="s">
        <v>1351</v>
      </c>
      <c r="I34" s="8" t="s">
        <v>1265</v>
      </c>
    </row>
    <row r="35" spans="1:9" x14ac:dyDescent="0.3">
      <c r="A35" s="8" t="s">
        <v>1352</v>
      </c>
      <c r="B35" s="8" t="s">
        <v>1312</v>
      </c>
      <c r="C35" s="5" t="s">
        <v>1353</v>
      </c>
      <c r="D35" s="5">
        <f>COUNTIF(Table164[Theme D ID],Table42[[#This Row],[Theme D ID]])</f>
        <v>12</v>
      </c>
      <c r="E35" s="8" t="s">
        <v>1354</v>
      </c>
      <c r="F35" s="8" t="s">
        <v>720</v>
      </c>
      <c r="G35" s="8" t="s">
        <v>720</v>
      </c>
      <c r="H35" s="8" t="s">
        <v>720</v>
      </c>
      <c r="I35" s="8" t="s">
        <v>720</v>
      </c>
    </row>
    <row r="36" spans="1:9" x14ac:dyDescent="0.3">
      <c r="A36" s="8" t="s">
        <v>1355</v>
      </c>
      <c r="B36" s="8" t="s">
        <v>1356</v>
      </c>
      <c r="C36" s="5" t="s">
        <v>1357</v>
      </c>
      <c r="D36" s="5">
        <f>COUNTIF(Table164[Theme D ID],Table42[[#This Row],[Theme D ID]])</f>
        <v>4</v>
      </c>
      <c r="E36" s="8" t="s">
        <v>1358</v>
      </c>
      <c r="F36" s="8" t="s">
        <v>1205</v>
      </c>
      <c r="G36" s="8" t="s">
        <v>1359</v>
      </c>
      <c r="H36" s="8" t="s">
        <v>1360</v>
      </c>
      <c r="I36" s="8" t="s">
        <v>1209</v>
      </c>
    </row>
    <row r="37" spans="1:9" x14ac:dyDescent="0.3">
      <c r="A37" s="8" t="s">
        <v>1361</v>
      </c>
      <c r="B37" s="8" t="s">
        <v>1356</v>
      </c>
      <c r="C37" s="5" t="s">
        <v>1362</v>
      </c>
      <c r="D37" s="5">
        <f>COUNTIF(Table164[Theme D ID],Table42[[#This Row],[Theme D ID]])</f>
        <v>6</v>
      </c>
      <c r="E37" s="8" t="s">
        <v>1363</v>
      </c>
      <c r="F37" s="8" t="s">
        <v>1205</v>
      </c>
      <c r="G37" s="8" t="s">
        <v>1188</v>
      </c>
      <c r="H37" s="8" t="s">
        <v>1364</v>
      </c>
      <c r="I37" s="8" t="s">
        <v>1209</v>
      </c>
    </row>
    <row r="38" spans="1:9" x14ac:dyDescent="0.3">
      <c r="A38" s="8" t="s">
        <v>1365</v>
      </c>
      <c r="B38" s="8" t="s">
        <v>1356</v>
      </c>
      <c r="C38" s="5" t="s">
        <v>1366</v>
      </c>
      <c r="D38" s="5">
        <f>COUNTIF(Table164[Theme D ID],Table42[[#This Row],[Theme D ID]])</f>
        <v>4</v>
      </c>
      <c r="E38" s="8" t="s">
        <v>1367</v>
      </c>
      <c r="F38" s="8" t="s">
        <v>1290</v>
      </c>
      <c r="G38" s="8" t="s">
        <v>1290</v>
      </c>
      <c r="H38" s="8" t="s">
        <v>1368</v>
      </c>
      <c r="I38" s="8" t="s">
        <v>1271</v>
      </c>
    </row>
    <row r="39" spans="1:9" x14ac:dyDescent="0.3">
      <c r="A39" s="8" t="s">
        <v>1369</v>
      </c>
      <c r="B39" s="8" t="s">
        <v>1356</v>
      </c>
      <c r="C39" s="5" t="s">
        <v>1370</v>
      </c>
      <c r="D39" s="5">
        <f>COUNTIF(Table164[Theme D ID],Table42[[#This Row],[Theme D ID]])</f>
        <v>3</v>
      </c>
      <c r="E39" s="8" t="s">
        <v>1371</v>
      </c>
      <c r="F39" s="8" t="s">
        <v>1188</v>
      </c>
      <c r="G39" s="8" t="s">
        <v>1213</v>
      </c>
      <c r="H39" s="8" t="s">
        <v>1372</v>
      </c>
      <c r="I39" s="8" t="s">
        <v>1271</v>
      </c>
    </row>
    <row r="40" spans="1:9" x14ac:dyDescent="0.3">
      <c r="A40" s="8" t="s">
        <v>1373</v>
      </c>
      <c r="B40" s="8" t="s">
        <v>1356</v>
      </c>
      <c r="C40" s="5" t="s">
        <v>1374</v>
      </c>
      <c r="D40" s="5">
        <f>COUNTIF(Table164[Theme D ID],Table42[[#This Row],[Theme D ID]])</f>
        <v>4</v>
      </c>
      <c r="E40" s="8" t="s">
        <v>1375</v>
      </c>
      <c r="F40" s="8" t="s">
        <v>1205</v>
      </c>
      <c r="G40" s="8" t="s">
        <v>1188</v>
      </c>
      <c r="H40" s="8" t="s">
        <v>1376</v>
      </c>
      <c r="I40" s="8" t="s">
        <v>1209</v>
      </c>
    </row>
    <row r="41" spans="1:9" x14ac:dyDescent="0.3">
      <c r="A41" s="8" t="s">
        <v>1377</v>
      </c>
      <c r="B41" s="8" t="s">
        <v>1356</v>
      </c>
      <c r="C41" s="5" t="s">
        <v>1378</v>
      </c>
      <c r="D41" s="5">
        <f>COUNTIF(Table164[Theme D ID],Table42[[#This Row],[Theme D ID]])</f>
        <v>3</v>
      </c>
      <c r="E41" s="8" t="s">
        <v>1379</v>
      </c>
      <c r="F41" s="8" t="s">
        <v>1188</v>
      </c>
      <c r="G41" s="8" t="s">
        <v>1188</v>
      </c>
      <c r="H41" s="8" t="s">
        <v>1380</v>
      </c>
      <c r="I41" s="8" t="s">
        <v>1271</v>
      </c>
    </row>
    <row r="42" spans="1:9" x14ac:dyDescent="0.3">
      <c r="A42" s="8" t="s">
        <v>1381</v>
      </c>
      <c r="B42" s="8" t="s">
        <v>1356</v>
      </c>
      <c r="C42" s="5" t="s">
        <v>1382</v>
      </c>
      <c r="D42" s="5">
        <f>COUNTIF(Table164[Theme D ID],Table42[[#This Row],[Theme D ID]])</f>
        <v>3</v>
      </c>
      <c r="E42" s="8" t="s">
        <v>1383</v>
      </c>
      <c r="F42" s="8" t="s">
        <v>1205</v>
      </c>
      <c r="G42" s="8" t="s">
        <v>1359</v>
      </c>
      <c r="H42" s="8" t="s">
        <v>1384</v>
      </c>
      <c r="I42" s="8" t="s">
        <v>1385</v>
      </c>
    </row>
    <row r="43" spans="1:9" x14ac:dyDescent="0.3">
      <c r="A43" s="5" t="s">
        <v>1386</v>
      </c>
      <c r="B43" s="5" t="s">
        <v>1356</v>
      </c>
      <c r="C43" s="5" t="s">
        <v>1387</v>
      </c>
      <c r="D43" s="5">
        <f>COUNTIF(Table164[Theme D ID],Table42[[#This Row],[Theme D ID]])</f>
        <v>3</v>
      </c>
      <c r="E43" s="5" t="s">
        <v>1388</v>
      </c>
      <c r="F43" s="5" t="s">
        <v>1290</v>
      </c>
      <c r="G43" s="5" t="s">
        <v>1290</v>
      </c>
      <c r="H43" s="5" t="s">
        <v>1389</v>
      </c>
      <c r="I43" s="5" t="s">
        <v>1209</v>
      </c>
    </row>
    <row r="44" spans="1:9" x14ac:dyDescent="0.3">
      <c r="A44" s="5" t="s">
        <v>1390</v>
      </c>
      <c r="B44" s="5" t="s">
        <v>1356</v>
      </c>
      <c r="C44" s="5" t="s">
        <v>1391</v>
      </c>
      <c r="D44" s="5">
        <f>COUNTIF(Table164[Theme D ID],Table42[[#This Row],[Theme D ID]])</f>
        <v>5</v>
      </c>
      <c r="E44" s="5" t="s">
        <v>1392</v>
      </c>
      <c r="F44" s="5" t="s">
        <v>1188</v>
      </c>
      <c r="G44" s="5" t="s">
        <v>1213</v>
      </c>
      <c r="H44" s="5" t="s">
        <v>1393</v>
      </c>
      <c r="I44" s="5" t="s">
        <v>1209</v>
      </c>
    </row>
    <row r="45" spans="1:9" x14ac:dyDescent="0.3">
      <c r="A45" s="5" t="s">
        <v>1394</v>
      </c>
      <c r="B45" s="5" t="s">
        <v>1356</v>
      </c>
      <c r="C45" s="5" t="s">
        <v>1395</v>
      </c>
      <c r="D45" s="5">
        <f>COUNTIF(Table164[Theme D ID],Table42[[#This Row],[Theme D ID]])</f>
        <v>8</v>
      </c>
      <c r="E45" s="5" t="s">
        <v>1396</v>
      </c>
      <c r="F45" s="5" t="s">
        <v>720</v>
      </c>
      <c r="G45" s="5" t="s">
        <v>720</v>
      </c>
      <c r="H45" s="5" t="s">
        <v>720</v>
      </c>
      <c r="I45" s="5" t="s">
        <v>720</v>
      </c>
    </row>
    <row r="46" spans="1:9" x14ac:dyDescent="0.3">
      <c r="A46" s="5" t="s">
        <v>1397</v>
      </c>
      <c r="B46" s="5" t="s">
        <v>1398</v>
      </c>
      <c r="C46" s="5" t="s">
        <v>1399</v>
      </c>
      <c r="D46" s="5">
        <f>COUNTIF(Table164[Theme D ID],Table42[[#This Row],[Theme D ID]])</f>
        <v>5</v>
      </c>
      <c r="E46" s="5" t="s">
        <v>1400</v>
      </c>
      <c r="F46" s="5" t="s">
        <v>1205</v>
      </c>
      <c r="G46" s="5" t="s">
        <v>1401</v>
      </c>
      <c r="H46" s="5" t="s">
        <v>1402</v>
      </c>
      <c r="I46" s="5" t="s">
        <v>1244</v>
      </c>
    </row>
    <row r="47" spans="1:9" x14ac:dyDescent="0.3">
      <c r="A47" s="5" t="s">
        <v>1403</v>
      </c>
      <c r="B47" s="5" t="s">
        <v>1398</v>
      </c>
      <c r="C47" s="5" t="s">
        <v>1404</v>
      </c>
      <c r="D47" s="5">
        <f>COUNTIF(Table164[Theme D ID],Table42[[#This Row],[Theme D ID]])</f>
        <v>5</v>
      </c>
      <c r="E47" s="5" t="s">
        <v>1405</v>
      </c>
      <c r="F47" s="5" t="s">
        <v>1205</v>
      </c>
      <c r="G47" s="5" t="s">
        <v>1406</v>
      </c>
      <c r="H47" s="5" t="s">
        <v>1407</v>
      </c>
      <c r="I47" s="5" t="s">
        <v>1244</v>
      </c>
    </row>
    <row r="48" spans="1:9" x14ac:dyDescent="0.3">
      <c r="A48" s="5" t="s">
        <v>1408</v>
      </c>
      <c r="B48" s="5" t="s">
        <v>1398</v>
      </c>
      <c r="C48" s="5" t="s">
        <v>1409</v>
      </c>
      <c r="D48" s="5">
        <f>COUNTIF(Table164[Theme D ID],Table42[[#This Row],[Theme D ID]])</f>
        <v>4</v>
      </c>
      <c r="E48" s="5" t="s">
        <v>1410</v>
      </c>
      <c r="F48" s="5" t="s">
        <v>1205</v>
      </c>
      <c r="G48" s="5" t="s">
        <v>1197</v>
      </c>
      <c r="H48" s="5" t="s">
        <v>1411</v>
      </c>
      <c r="I48" s="5" t="s">
        <v>1201</v>
      </c>
    </row>
    <row r="49" spans="1:9" x14ac:dyDescent="0.3">
      <c r="A49" s="5" t="s">
        <v>1412</v>
      </c>
      <c r="B49" s="5" t="s">
        <v>1398</v>
      </c>
      <c r="C49" s="5" t="s">
        <v>1413</v>
      </c>
      <c r="D49" s="5">
        <f>COUNTIF(Table164[Theme D ID],Table42[[#This Row],[Theme D ID]])</f>
        <v>4</v>
      </c>
      <c r="E49" s="5" t="s">
        <v>1414</v>
      </c>
      <c r="F49" s="5" t="s">
        <v>1205</v>
      </c>
      <c r="G49" s="5" t="s">
        <v>1197</v>
      </c>
      <c r="H49" s="5" t="s">
        <v>1415</v>
      </c>
      <c r="I49" s="5" t="s">
        <v>1201</v>
      </c>
    </row>
    <row r="50" spans="1:9" x14ac:dyDescent="0.3">
      <c r="A50" s="5" t="s">
        <v>1416</v>
      </c>
      <c r="B50" s="5" t="s">
        <v>1398</v>
      </c>
      <c r="C50" s="5" t="s">
        <v>1417</v>
      </c>
      <c r="D50" s="5">
        <f>COUNTIF(Table164[Theme D ID],Table42[[#This Row],[Theme D ID]])</f>
        <v>7</v>
      </c>
      <c r="E50" s="5" t="s">
        <v>1418</v>
      </c>
      <c r="F50" s="5" t="s">
        <v>1188</v>
      </c>
      <c r="G50" s="5" t="s">
        <v>1419</v>
      </c>
      <c r="H50" s="5" t="s">
        <v>1420</v>
      </c>
      <c r="I50" s="5" t="s">
        <v>1244</v>
      </c>
    </row>
    <row r="51" spans="1:9" x14ac:dyDescent="0.3">
      <c r="A51" s="5" t="s">
        <v>1421</v>
      </c>
      <c r="B51" s="5" t="s">
        <v>1398</v>
      </c>
      <c r="C51" s="5" t="s">
        <v>1422</v>
      </c>
      <c r="D51" s="5">
        <f>COUNTIF(Table164[Theme D ID],Table42[[#This Row],[Theme D ID]])</f>
        <v>5</v>
      </c>
      <c r="E51" s="5" t="s">
        <v>1423</v>
      </c>
      <c r="F51" s="5" t="s">
        <v>1188</v>
      </c>
      <c r="G51" s="5" t="s">
        <v>1213</v>
      </c>
      <c r="H51" s="5" t="s">
        <v>1424</v>
      </c>
      <c r="I51" s="5" t="s">
        <v>1244</v>
      </c>
    </row>
    <row r="52" spans="1:9" x14ac:dyDescent="0.3">
      <c r="A52" s="5" t="s">
        <v>1425</v>
      </c>
      <c r="B52" s="5" t="s">
        <v>1398</v>
      </c>
      <c r="C52" s="5" t="s">
        <v>1426</v>
      </c>
      <c r="D52" s="5">
        <f>COUNTIF(Table164[Theme D ID],Table42[[#This Row],[Theme D ID]])</f>
        <v>4</v>
      </c>
      <c r="E52" s="5" t="s">
        <v>1427</v>
      </c>
      <c r="F52" s="5" t="s">
        <v>1290</v>
      </c>
      <c r="G52" s="5" t="s">
        <v>1290</v>
      </c>
      <c r="H52" s="5" t="s">
        <v>1428</v>
      </c>
      <c r="I52" s="5" t="s">
        <v>1201</v>
      </c>
    </row>
    <row r="53" spans="1:9" x14ac:dyDescent="0.3">
      <c r="A53" s="5" t="s">
        <v>1429</v>
      </c>
      <c r="B53" s="5" t="s">
        <v>1398</v>
      </c>
      <c r="C53" s="5" t="s">
        <v>1430</v>
      </c>
      <c r="D53" s="5">
        <f>COUNTIF(Table164[Theme D ID],Table42[[#This Row],[Theme D ID]])</f>
        <v>4</v>
      </c>
      <c r="E53" s="5" t="s">
        <v>1431</v>
      </c>
      <c r="F53" s="5" t="s">
        <v>1188</v>
      </c>
      <c r="G53" s="5" t="s">
        <v>1432</v>
      </c>
      <c r="H53" s="5" t="s">
        <v>1433</v>
      </c>
      <c r="I53" s="5" t="s">
        <v>1201</v>
      </c>
    </row>
    <row r="54" spans="1:9" x14ac:dyDescent="0.3">
      <c r="A54" s="5" t="s">
        <v>1434</v>
      </c>
      <c r="B54" s="5" t="s">
        <v>1398</v>
      </c>
      <c r="C54" s="5" t="s">
        <v>1435</v>
      </c>
      <c r="D54" s="5">
        <f>COUNTIF(Table164[Theme D ID],Table42[[#This Row],[Theme D ID]])</f>
        <v>3</v>
      </c>
      <c r="E54" s="5" t="s">
        <v>1436</v>
      </c>
      <c r="F54" s="5" t="s">
        <v>1188</v>
      </c>
      <c r="G54" s="5" t="s">
        <v>1213</v>
      </c>
      <c r="H54" s="5" t="s">
        <v>1437</v>
      </c>
      <c r="I54" s="5" t="s">
        <v>1201</v>
      </c>
    </row>
    <row r="55" spans="1:9" x14ac:dyDescent="0.3">
      <c r="A55" s="5" t="s">
        <v>1438</v>
      </c>
      <c r="B55" s="5" t="s">
        <v>1398</v>
      </c>
      <c r="C55" s="5" t="s">
        <v>1439</v>
      </c>
      <c r="D55" s="5">
        <f>COUNTIF(Table164[Theme D ID],Table42[[#This Row],[Theme D ID]])</f>
        <v>9</v>
      </c>
      <c r="E55" s="5" t="s">
        <v>1440</v>
      </c>
      <c r="F55" s="5" t="s">
        <v>720</v>
      </c>
      <c r="G55" s="5" t="s">
        <v>720</v>
      </c>
      <c r="H55" s="5" t="s">
        <v>720</v>
      </c>
      <c r="I55" s="5" t="s">
        <v>720</v>
      </c>
    </row>
    <row r="56" spans="1:9" x14ac:dyDescent="0.3">
      <c r="A56" s="5" t="s">
        <v>1441</v>
      </c>
      <c r="B56" s="5" t="s">
        <v>1442</v>
      </c>
      <c r="C56" s="5" t="s">
        <v>1443</v>
      </c>
      <c r="D56" s="5">
        <f>COUNTIF(Table164[Theme D ID],Table42[[#This Row],[Theme D ID]])</f>
        <v>8</v>
      </c>
      <c r="E56" s="5" t="s">
        <v>1444</v>
      </c>
      <c r="F56" s="5" t="s">
        <v>1188</v>
      </c>
      <c r="G56" s="5" t="s">
        <v>1188</v>
      </c>
      <c r="H56" s="5" t="s">
        <v>1445</v>
      </c>
      <c r="I56" s="5" t="s">
        <v>1192</v>
      </c>
    </row>
    <row r="57" spans="1:9" x14ac:dyDescent="0.3">
      <c r="A57" s="5" t="s">
        <v>1446</v>
      </c>
      <c r="B57" s="5" t="s">
        <v>1442</v>
      </c>
      <c r="C57" s="5" t="s">
        <v>1447</v>
      </c>
      <c r="D57" s="5">
        <f>COUNTIF(Table164[Theme D ID],Table42[[#This Row],[Theme D ID]])</f>
        <v>6</v>
      </c>
      <c r="E57" s="5" t="s">
        <v>1448</v>
      </c>
      <c r="F57" s="5" t="s">
        <v>1188</v>
      </c>
      <c r="G57" s="5" t="s">
        <v>1188</v>
      </c>
      <c r="H57" s="5" t="s">
        <v>1449</v>
      </c>
      <c r="I57" s="5" t="s">
        <v>1450</v>
      </c>
    </row>
    <row r="58" spans="1:9" x14ac:dyDescent="0.3">
      <c r="A58" s="5" t="s">
        <v>1451</v>
      </c>
      <c r="B58" s="5" t="s">
        <v>1442</v>
      </c>
      <c r="C58" s="5" t="s">
        <v>1452</v>
      </c>
      <c r="D58" s="5">
        <f>COUNTIF(Table164[Theme D ID],Table42[[#This Row],[Theme D ID]])</f>
        <v>5</v>
      </c>
      <c r="E58" s="5" t="s">
        <v>1453</v>
      </c>
      <c r="F58" s="5" t="s">
        <v>1205</v>
      </c>
      <c r="G58" s="5" t="s">
        <v>1454</v>
      </c>
      <c r="H58" s="5" t="s">
        <v>1455</v>
      </c>
      <c r="I58" s="5" t="s">
        <v>1209</v>
      </c>
    </row>
    <row r="59" spans="1:9" x14ac:dyDescent="0.3">
      <c r="A59" s="5" t="s">
        <v>1456</v>
      </c>
      <c r="B59" s="5" t="s">
        <v>1442</v>
      </c>
      <c r="C59" s="5" t="s">
        <v>1457</v>
      </c>
      <c r="D59" s="5">
        <f>COUNTIF(Table164[Theme D ID],Table42[[#This Row],[Theme D ID]])</f>
        <v>4</v>
      </c>
      <c r="E59" s="5" t="s">
        <v>1458</v>
      </c>
      <c r="F59" s="5" t="s">
        <v>1205</v>
      </c>
      <c r="G59" s="5" t="s">
        <v>1205</v>
      </c>
      <c r="H59" s="5" t="s">
        <v>894</v>
      </c>
      <c r="I59" s="5" t="s">
        <v>1459</v>
      </c>
    </row>
    <row r="60" spans="1:9" x14ac:dyDescent="0.3">
      <c r="A60" s="5" t="s">
        <v>1460</v>
      </c>
      <c r="B60" s="5" t="s">
        <v>1442</v>
      </c>
      <c r="C60" s="5" t="s">
        <v>1461</v>
      </c>
      <c r="D60" s="5">
        <f>COUNTIF(Table164[Theme D ID],Table42[[#This Row],[Theme D ID]])</f>
        <v>7</v>
      </c>
      <c r="E60" s="5" t="s">
        <v>1462</v>
      </c>
      <c r="F60" s="5" t="s">
        <v>1205</v>
      </c>
      <c r="G60" s="5" t="s">
        <v>1205</v>
      </c>
      <c r="H60" s="5" t="s">
        <v>1463</v>
      </c>
      <c r="I60" s="5" t="s">
        <v>1459</v>
      </c>
    </row>
    <row r="61" spans="1:9" x14ac:dyDescent="0.3">
      <c r="A61" s="5" t="s">
        <v>1464</v>
      </c>
      <c r="B61" s="5" t="s">
        <v>1442</v>
      </c>
      <c r="C61" s="5" t="s">
        <v>1465</v>
      </c>
      <c r="D61" s="5">
        <f>COUNTIF(Table164[Theme D ID],Table42[[#This Row],[Theme D ID]])</f>
        <v>4</v>
      </c>
      <c r="E61" s="5" t="s">
        <v>1466</v>
      </c>
      <c r="F61" s="5" t="s">
        <v>1205</v>
      </c>
      <c r="G61" s="5" t="s">
        <v>1205</v>
      </c>
      <c r="H61" s="5" t="s">
        <v>1467</v>
      </c>
      <c r="I61" s="5" t="s">
        <v>1192</v>
      </c>
    </row>
    <row r="62" spans="1:9" x14ac:dyDescent="0.3">
      <c r="A62" s="5" t="s">
        <v>1468</v>
      </c>
      <c r="B62" s="5" t="s">
        <v>1442</v>
      </c>
      <c r="C62" s="5" t="s">
        <v>1469</v>
      </c>
      <c r="D62" s="5">
        <f>COUNTIF(Table164[Theme D ID],Table42[[#This Row],[Theme D ID]])</f>
        <v>4</v>
      </c>
      <c r="E62" s="5" t="s">
        <v>1470</v>
      </c>
      <c r="F62" s="5" t="s">
        <v>1290</v>
      </c>
      <c r="G62" s="5" t="s">
        <v>1290</v>
      </c>
      <c r="H62" s="5" t="s">
        <v>1471</v>
      </c>
      <c r="I62" s="5" t="s">
        <v>1450</v>
      </c>
    </row>
    <row r="63" spans="1:9" x14ac:dyDescent="0.3">
      <c r="A63" s="5" t="s">
        <v>1472</v>
      </c>
      <c r="B63" s="5" t="s">
        <v>1442</v>
      </c>
      <c r="C63" s="5" t="s">
        <v>1473</v>
      </c>
      <c r="D63" s="5">
        <f>COUNTIF(Table164[Theme D ID],Table42[[#This Row],[Theme D ID]])</f>
        <v>5</v>
      </c>
      <c r="E63" s="5" t="s">
        <v>1474</v>
      </c>
      <c r="F63" s="5" t="s">
        <v>1188</v>
      </c>
      <c r="G63" s="5" t="s">
        <v>1475</v>
      </c>
      <c r="H63" s="5" t="s">
        <v>1445</v>
      </c>
      <c r="I63" s="5" t="s">
        <v>1192</v>
      </c>
    </row>
    <row r="64" spans="1:9" x14ac:dyDescent="0.3">
      <c r="A64" s="5" t="s">
        <v>1476</v>
      </c>
      <c r="B64" s="5" t="s">
        <v>1442</v>
      </c>
      <c r="C64" s="5" t="s">
        <v>1477</v>
      </c>
      <c r="D64" s="5">
        <f>COUNTIF(Table164[Theme D ID],Table42[[#This Row],[Theme D ID]])</f>
        <v>3</v>
      </c>
      <c r="E64" s="5" t="s">
        <v>1478</v>
      </c>
      <c r="F64" s="5" t="s">
        <v>1205</v>
      </c>
      <c r="G64" s="5" t="s">
        <v>1479</v>
      </c>
      <c r="H64" s="5" t="s">
        <v>1480</v>
      </c>
      <c r="I64" s="5" t="s">
        <v>1192</v>
      </c>
    </row>
    <row r="65" spans="1:9" x14ac:dyDescent="0.3">
      <c r="A65" s="5" t="s">
        <v>1481</v>
      </c>
      <c r="B65" s="5" t="s">
        <v>1442</v>
      </c>
      <c r="C65" s="5" t="s">
        <v>1482</v>
      </c>
      <c r="D65" s="5">
        <f>COUNTIF(Table164[Theme D ID],Table42[[#This Row],[Theme D ID]])</f>
        <v>5</v>
      </c>
      <c r="E65" s="5" t="s">
        <v>1483</v>
      </c>
      <c r="F65" s="5" t="s">
        <v>1188</v>
      </c>
      <c r="G65" s="5" t="s">
        <v>1188</v>
      </c>
      <c r="H65" s="5" t="s">
        <v>1484</v>
      </c>
      <c r="I65" s="5" t="s">
        <v>1266</v>
      </c>
    </row>
    <row r="66" spans="1:9" x14ac:dyDescent="0.3">
      <c r="A66" s="5" t="s">
        <v>1485</v>
      </c>
      <c r="B66" s="5" t="s">
        <v>1442</v>
      </c>
      <c r="C66" s="5" t="s">
        <v>1486</v>
      </c>
      <c r="D66" s="5">
        <f>COUNTIF(Table164[Theme D ID],Table42[[#This Row],[Theme D ID]])</f>
        <v>3</v>
      </c>
      <c r="E66" s="5" t="s">
        <v>1487</v>
      </c>
      <c r="F66" s="5" t="s">
        <v>1205</v>
      </c>
      <c r="G66" s="5" t="s">
        <v>1253</v>
      </c>
      <c r="H66" s="5" t="s">
        <v>1488</v>
      </c>
      <c r="I66" s="5" t="s">
        <v>1256</v>
      </c>
    </row>
    <row r="67" spans="1:9" x14ac:dyDescent="0.3">
      <c r="A67" s="5" t="s">
        <v>1489</v>
      </c>
      <c r="B67" s="5" t="s">
        <v>1442</v>
      </c>
      <c r="C67" s="5" t="s">
        <v>1490</v>
      </c>
      <c r="D67" s="5">
        <f>COUNTIF(Table164[Theme D ID],Table42[[#This Row],[Theme D ID]])</f>
        <v>3</v>
      </c>
      <c r="E67" s="5" t="s">
        <v>1491</v>
      </c>
      <c r="F67" s="5" t="s">
        <v>1205</v>
      </c>
      <c r="G67" s="5" t="s">
        <v>1205</v>
      </c>
      <c r="H67" s="5" t="s">
        <v>1492</v>
      </c>
      <c r="I67" s="5" t="s">
        <v>1192</v>
      </c>
    </row>
    <row r="68" spans="1:9" x14ac:dyDescent="0.3">
      <c r="A68" s="5" t="s">
        <v>1493</v>
      </c>
      <c r="B68" s="5" t="s">
        <v>1442</v>
      </c>
      <c r="C68" s="5" t="s">
        <v>1494</v>
      </c>
      <c r="D68" s="5">
        <f>COUNTIF(Table164[Theme D ID],Table42[[#This Row],[Theme D ID]])</f>
        <v>4</v>
      </c>
      <c r="E68" s="5" t="s">
        <v>1495</v>
      </c>
      <c r="F68" s="5" t="s">
        <v>720</v>
      </c>
      <c r="G68" s="5" t="s">
        <v>720</v>
      </c>
      <c r="H68" s="5" t="s">
        <v>720</v>
      </c>
      <c r="I68" s="5" t="s">
        <v>720</v>
      </c>
    </row>
    <row r="69" spans="1:9" x14ac:dyDescent="0.3">
      <c r="A69" s="5" t="s">
        <v>1496</v>
      </c>
      <c r="B69" s="5" t="s">
        <v>1497</v>
      </c>
      <c r="C69" s="5" t="s">
        <v>1498</v>
      </c>
      <c r="D69" s="5">
        <f>COUNTIF(Table164[Theme D ID],Table42[[#This Row],[Theme D ID]])</f>
        <v>4</v>
      </c>
      <c r="E69" s="5" t="s">
        <v>1499</v>
      </c>
      <c r="F69" s="5" t="s">
        <v>1188</v>
      </c>
      <c r="G69" s="5" t="s">
        <v>1500</v>
      </c>
      <c r="H69" s="5" t="s">
        <v>1501</v>
      </c>
      <c r="I69" s="5" t="s">
        <v>1244</v>
      </c>
    </row>
    <row r="70" spans="1:9" x14ac:dyDescent="0.3">
      <c r="A70" s="5" t="s">
        <v>1502</v>
      </c>
      <c r="B70" s="5" t="s">
        <v>1497</v>
      </c>
      <c r="C70" s="5" t="s">
        <v>1503</v>
      </c>
      <c r="D70" s="5">
        <f>COUNTIF(Table164[Theme D ID],Table42[[#This Row],[Theme D ID]])</f>
        <v>4</v>
      </c>
      <c r="E70" s="5" t="s">
        <v>1504</v>
      </c>
      <c r="F70" s="5" t="s">
        <v>1188</v>
      </c>
      <c r="G70" s="5" t="s">
        <v>1225</v>
      </c>
      <c r="H70" s="5" t="s">
        <v>1505</v>
      </c>
      <c r="I70" s="5" t="s">
        <v>1193</v>
      </c>
    </row>
    <row r="71" spans="1:9" x14ac:dyDescent="0.3">
      <c r="A71" s="5" t="s">
        <v>1506</v>
      </c>
      <c r="B71" s="5" t="s">
        <v>1497</v>
      </c>
      <c r="C71" s="5" t="s">
        <v>1507</v>
      </c>
      <c r="D71" s="5">
        <f>COUNTIF(Table164[Theme D ID],Table42[[#This Row],[Theme D ID]])</f>
        <v>6</v>
      </c>
      <c r="E71" s="5" t="s">
        <v>1508</v>
      </c>
      <c r="F71" s="5" t="s">
        <v>1188</v>
      </c>
      <c r="G71" s="5" t="s">
        <v>1509</v>
      </c>
      <c r="H71" s="5" t="s">
        <v>1510</v>
      </c>
      <c r="I71" s="5" t="s">
        <v>1511</v>
      </c>
    </row>
    <row r="72" spans="1:9" x14ac:dyDescent="0.3">
      <c r="A72" s="5" t="s">
        <v>1512</v>
      </c>
      <c r="B72" s="5" t="s">
        <v>1497</v>
      </c>
      <c r="C72" s="5" t="s">
        <v>1513</v>
      </c>
      <c r="D72" s="5">
        <f>COUNTIF(Table164[Theme D ID],Table42[[#This Row],[Theme D ID]])</f>
        <v>4</v>
      </c>
      <c r="E72" s="5" t="s">
        <v>1514</v>
      </c>
      <c r="F72" s="5" t="s">
        <v>1188</v>
      </c>
      <c r="G72" s="5" t="s">
        <v>1515</v>
      </c>
      <c r="H72" s="5" t="s">
        <v>1516</v>
      </c>
      <c r="I72" s="5" t="s">
        <v>1511</v>
      </c>
    </row>
    <row r="73" spans="1:9" x14ac:dyDescent="0.3">
      <c r="A73" s="5" t="s">
        <v>1517</v>
      </c>
      <c r="B73" s="5" t="s">
        <v>1497</v>
      </c>
      <c r="C73" s="5" t="s">
        <v>1518</v>
      </c>
      <c r="D73" s="5">
        <f>COUNTIF(Table164[Theme D ID],Table42[[#This Row],[Theme D ID]])</f>
        <v>5</v>
      </c>
      <c r="E73" s="5" t="s">
        <v>1519</v>
      </c>
      <c r="F73" s="5" t="s">
        <v>1205</v>
      </c>
      <c r="G73" s="5" t="s">
        <v>1520</v>
      </c>
      <c r="H73" s="5" t="s">
        <v>1521</v>
      </c>
      <c r="I73" s="5" t="s">
        <v>1511</v>
      </c>
    </row>
    <row r="74" spans="1:9" x14ac:dyDescent="0.3">
      <c r="A74" s="5" t="s">
        <v>1522</v>
      </c>
      <c r="B74" s="5" t="s">
        <v>1497</v>
      </c>
      <c r="C74" s="5" t="s">
        <v>1523</v>
      </c>
      <c r="D74" s="5">
        <f>COUNTIF(Table164[Theme D ID],Table42[[#This Row],[Theme D ID]])</f>
        <v>5</v>
      </c>
      <c r="E74" s="5" t="s">
        <v>1524</v>
      </c>
      <c r="F74" s="5" t="s">
        <v>1205</v>
      </c>
      <c r="G74" s="5" t="s">
        <v>1525</v>
      </c>
      <c r="H74" s="5" t="s">
        <v>773</v>
      </c>
      <c r="I74" s="5" t="s">
        <v>1511</v>
      </c>
    </row>
    <row r="75" spans="1:9" x14ac:dyDescent="0.3">
      <c r="A75" s="5" t="s">
        <v>1526</v>
      </c>
      <c r="B75" s="5" t="s">
        <v>1497</v>
      </c>
      <c r="C75" s="5" t="s">
        <v>1527</v>
      </c>
      <c r="D75" s="5">
        <f>COUNTIF(Table164[Theme D ID],Table42[[#This Row],[Theme D ID]])</f>
        <v>5</v>
      </c>
      <c r="E75" s="5" t="s">
        <v>1528</v>
      </c>
      <c r="F75" s="5" t="s">
        <v>1205</v>
      </c>
      <c r="G75" s="5" t="s">
        <v>1529</v>
      </c>
      <c r="H75" s="5" t="s">
        <v>1530</v>
      </c>
      <c r="I75" s="5" t="s">
        <v>1244</v>
      </c>
    </row>
    <row r="76" spans="1:9" x14ac:dyDescent="0.3">
      <c r="A76" s="5" t="s">
        <v>1531</v>
      </c>
      <c r="B76" s="5" t="s">
        <v>1497</v>
      </c>
      <c r="C76" s="5" t="s">
        <v>1532</v>
      </c>
      <c r="D76" s="5">
        <f>COUNTIF(Table164[Theme D ID],Table42[[#This Row],[Theme D ID]])</f>
        <v>4</v>
      </c>
      <c r="E76" s="5" t="s">
        <v>1533</v>
      </c>
      <c r="F76" s="5" t="s">
        <v>1188</v>
      </c>
      <c r="G76" s="5" t="s">
        <v>1534</v>
      </c>
      <c r="H76" s="5" t="s">
        <v>1535</v>
      </c>
      <c r="I76" s="5" t="s">
        <v>1193</v>
      </c>
    </row>
    <row r="77" spans="1:9" x14ac:dyDescent="0.3">
      <c r="A77" s="5" t="s">
        <v>1536</v>
      </c>
      <c r="B77" s="5" t="s">
        <v>1497</v>
      </c>
      <c r="C77" s="5" t="s">
        <v>1537</v>
      </c>
      <c r="D77" s="5">
        <f>COUNTIF(Table164[Theme D ID],Table42[[#This Row],[Theme D ID]])</f>
        <v>3</v>
      </c>
      <c r="E77" s="5" t="s">
        <v>1538</v>
      </c>
      <c r="F77" s="5" t="s">
        <v>1205</v>
      </c>
      <c r="G77" s="5" t="s">
        <v>1539</v>
      </c>
      <c r="H77" s="5" t="s">
        <v>1540</v>
      </c>
      <c r="I77" s="5" t="s">
        <v>1511</v>
      </c>
    </row>
    <row r="78" spans="1:9" x14ac:dyDescent="0.3">
      <c r="A78" s="5" t="s">
        <v>1541</v>
      </c>
      <c r="B78" s="5" t="s">
        <v>1497</v>
      </c>
      <c r="C78" s="5" t="s">
        <v>1542</v>
      </c>
      <c r="D78" s="5">
        <f>COUNTIF(Table164[Theme D ID],Table42[[#This Row],[Theme D ID]])</f>
        <v>7</v>
      </c>
      <c r="E78" s="5" t="s">
        <v>1543</v>
      </c>
      <c r="F78" s="5" t="s">
        <v>1188</v>
      </c>
      <c r="G78" s="5" t="s">
        <v>1544</v>
      </c>
      <c r="H78" s="5" t="s">
        <v>1545</v>
      </c>
      <c r="I78" s="5" t="s">
        <v>1244</v>
      </c>
    </row>
    <row r="79" spans="1:9" x14ac:dyDescent="0.3">
      <c r="A79" s="5" t="s">
        <v>1546</v>
      </c>
      <c r="B79" s="5" t="s">
        <v>1497</v>
      </c>
      <c r="C79" s="5" t="s">
        <v>1547</v>
      </c>
      <c r="D79" s="5">
        <f>COUNTIF(Table164[Theme D ID],Table42[[#This Row],[Theme D ID]])</f>
        <v>5</v>
      </c>
      <c r="E79" s="5" t="s">
        <v>1548</v>
      </c>
      <c r="F79" s="5" t="s">
        <v>720</v>
      </c>
      <c r="G79" s="5" t="s">
        <v>720</v>
      </c>
      <c r="H79" s="5" t="s">
        <v>720</v>
      </c>
      <c r="I79" s="5" t="s">
        <v>720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D193D-B1DC-41DC-B386-56CD8FAD3688}">
  <dimension ref="A1:E376"/>
  <sheetViews>
    <sheetView zoomScaleNormal="100" workbookViewId="0">
      <selection activeCell="B23" sqref="B23"/>
    </sheetView>
  </sheetViews>
  <sheetFormatPr defaultColWidth="8.58203125" defaultRowHeight="13" x14ac:dyDescent="0.3"/>
  <cols>
    <col min="1" max="1" width="5.58203125" style="5" bestFit="1" customWidth="1"/>
    <col min="2" max="2" width="29.75" style="5" bestFit="1" customWidth="1"/>
    <col min="3" max="3" width="38.33203125" style="5" bestFit="1" customWidth="1"/>
    <col min="4" max="4" width="15.9140625" style="5" customWidth="1"/>
    <col min="5" max="5" width="78.08203125" style="5" customWidth="1"/>
    <col min="6" max="16384" width="8.58203125" style="5"/>
  </cols>
  <sheetData>
    <row r="1" spans="1:5" s="3" customFormat="1" ht="30" customHeight="1" x14ac:dyDescent="0.3">
      <c r="A1" s="3" t="s">
        <v>1929</v>
      </c>
      <c r="B1" s="3" t="s">
        <v>1178</v>
      </c>
      <c r="C1" s="3" t="s">
        <v>1179</v>
      </c>
      <c r="D1" s="1" t="s">
        <v>1931</v>
      </c>
      <c r="E1" s="1" t="s">
        <v>1930</v>
      </c>
    </row>
    <row r="2" spans="1:5" x14ac:dyDescent="0.3">
      <c r="A2" s="5" t="s">
        <v>1184</v>
      </c>
      <c r="B2" s="5" t="str">
        <f>_xlfn.XLOOKUP(Table164[[#This Row],[Theme D ID]],Table42[Theme D ID], Table42[Broad theme type])</f>
        <v>Barriers to adaptive capacity</v>
      </c>
      <c r="C2" s="8" t="str">
        <f>_xlfn.XLOOKUP(Table164[[#This Row],[Theme D ID]],Table42[Theme D ID], Table42[Detail])</f>
        <v>Market dependency and concentration</v>
      </c>
      <c r="D2" s="5" t="s">
        <v>23</v>
      </c>
      <c r="E2" s="8" t="s">
        <v>1549</v>
      </c>
    </row>
    <row r="3" spans="1:5" x14ac:dyDescent="0.3">
      <c r="A3" s="5" t="s">
        <v>1184</v>
      </c>
      <c r="B3" s="5" t="str">
        <f>_xlfn.XLOOKUP(Table164[[#This Row],[Theme D ID]],Table42[Theme D ID], Table42[Broad theme type])</f>
        <v>Barriers to adaptive capacity</v>
      </c>
      <c r="C3" s="8" t="str">
        <f>_xlfn.XLOOKUP(Table164[[#This Row],[Theme D ID]],Table42[Theme D ID], Table42[Detail])</f>
        <v>Market dependency and concentration</v>
      </c>
      <c r="D3" s="5" t="s">
        <v>36</v>
      </c>
      <c r="E3" s="8" t="s">
        <v>1550</v>
      </c>
    </row>
    <row r="4" spans="1:5" x14ac:dyDescent="0.3">
      <c r="A4" s="5" t="s">
        <v>1184</v>
      </c>
      <c r="B4" s="5" t="str">
        <f>_xlfn.XLOOKUP(Table164[[#This Row],[Theme D ID]],Table42[Theme D ID], Table42[Broad theme type])</f>
        <v>Barriers to adaptive capacity</v>
      </c>
      <c r="C4" s="8" t="str">
        <f>_xlfn.XLOOKUP(Table164[[#This Row],[Theme D ID]],Table42[Theme D ID], Table42[Detail])</f>
        <v>Market dependency and concentration</v>
      </c>
      <c r="D4" s="5" t="s">
        <v>65</v>
      </c>
      <c r="E4" s="8" t="s">
        <v>1551</v>
      </c>
    </row>
    <row r="5" spans="1:5" x14ac:dyDescent="0.3">
      <c r="A5" s="5" t="s">
        <v>1184</v>
      </c>
      <c r="B5" s="5" t="str">
        <f>_xlfn.XLOOKUP(Table164[[#This Row],[Theme D ID]],Table42[Theme D ID], Table42[Broad theme type])</f>
        <v>Barriers to adaptive capacity</v>
      </c>
      <c r="C5" s="8" t="str">
        <f>_xlfn.XLOOKUP(Table164[[#This Row],[Theme D ID]],Table42[Theme D ID], Table42[Detail])</f>
        <v>Market dependency and concentration</v>
      </c>
      <c r="D5" s="5" t="s">
        <v>51</v>
      </c>
      <c r="E5" s="8" t="s">
        <v>1552</v>
      </c>
    </row>
    <row r="6" spans="1:5" x14ac:dyDescent="0.3">
      <c r="A6" s="5" t="s">
        <v>1184</v>
      </c>
      <c r="B6" s="5" t="str">
        <f>_xlfn.XLOOKUP(Table164[[#This Row],[Theme D ID]],Table42[Theme D ID], Table42[Broad theme type])</f>
        <v>Barriers to adaptive capacity</v>
      </c>
      <c r="C6" s="8" t="str">
        <f>_xlfn.XLOOKUP(Table164[[#This Row],[Theme D ID]],Table42[Theme D ID], Table42[Detail])</f>
        <v>Market dependency and concentration</v>
      </c>
      <c r="D6" s="5" t="s">
        <v>73</v>
      </c>
      <c r="E6" s="8" t="s">
        <v>1553</v>
      </c>
    </row>
    <row r="7" spans="1:5" hidden="1" x14ac:dyDescent="0.3">
      <c r="A7" s="5" t="s">
        <v>1194</v>
      </c>
      <c r="B7" s="5" t="str">
        <f>_xlfn.XLOOKUP(Table164[[#This Row],[Theme D ID]],Table42[Theme D ID], Table42[Broad theme type])</f>
        <v>Barriers to adaptive capacity</v>
      </c>
      <c r="C7" s="8" t="str">
        <f>_xlfn.XLOOKUP(Table164[[#This Row],[Theme D ID]],Table42[Theme D ID], Table42[Detail])</f>
        <v>Regulatory rigidity and slow adaptation</v>
      </c>
      <c r="D7" s="5" t="s">
        <v>33</v>
      </c>
      <c r="E7" s="8" t="s">
        <v>1554</v>
      </c>
    </row>
    <row r="8" spans="1:5" hidden="1" x14ac:dyDescent="0.3">
      <c r="A8" s="5" t="s">
        <v>1194</v>
      </c>
      <c r="B8" s="5" t="str">
        <f>_xlfn.XLOOKUP(Table164[[#This Row],[Theme D ID]],Table42[Theme D ID], Table42[Broad theme type])</f>
        <v>Barriers to adaptive capacity</v>
      </c>
      <c r="C8" s="8" t="str">
        <f>_xlfn.XLOOKUP(Table164[[#This Row],[Theme D ID]],Table42[Theme D ID], Table42[Detail])</f>
        <v>Regulatory rigidity and slow adaptation</v>
      </c>
      <c r="D8" s="5" t="s">
        <v>35</v>
      </c>
      <c r="E8" s="8" t="s">
        <v>991</v>
      </c>
    </row>
    <row r="9" spans="1:5" hidden="1" x14ac:dyDescent="0.3">
      <c r="A9" s="5" t="s">
        <v>1194</v>
      </c>
      <c r="B9" s="5" t="str">
        <f>_xlfn.XLOOKUP(Table164[[#This Row],[Theme D ID]],Table42[Theme D ID], Table42[Broad theme type])</f>
        <v>Barriers to adaptive capacity</v>
      </c>
      <c r="C9" s="8" t="str">
        <f>_xlfn.XLOOKUP(Table164[[#This Row],[Theme D ID]],Table42[Theme D ID], Table42[Detail])</f>
        <v>Regulatory rigidity and slow adaptation</v>
      </c>
      <c r="D9" s="5" t="s">
        <v>36</v>
      </c>
      <c r="E9" s="8" t="s">
        <v>1555</v>
      </c>
    </row>
    <row r="10" spans="1:5" hidden="1" x14ac:dyDescent="0.3">
      <c r="A10" s="5" t="s">
        <v>1194</v>
      </c>
      <c r="B10" s="5" t="str">
        <f>_xlfn.XLOOKUP(Table164[[#This Row],[Theme D ID]],Table42[Theme D ID], Table42[Broad theme type])</f>
        <v>Barriers to adaptive capacity</v>
      </c>
      <c r="C10" s="8" t="str">
        <f>_xlfn.XLOOKUP(Table164[[#This Row],[Theme D ID]],Table42[Theme D ID], Table42[Detail])</f>
        <v>Regulatory rigidity and slow adaptation</v>
      </c>
      <c r="D10" s="5" t="s">
        <v>45</v>
      </c>
      <c r="E10" s="8" t="s">
        <v>1556</v>
      </c>
    </row>
    <row r="11" spans="1:5" hidden="1" x14ac:dyDescent="0.3">
      <c r="A11" s="5" t="s">
        <v>1194</v>
      </c>
      <c r="B11" s="5" t="str">
        <f>_xlfn.XLOOKUP(Table164[[#This Row],[Theme D ID]],Table42[Theme D ID], Table42[Broad theme type])</f>
        <v>Barriers to adaptive capacity</v>
      </c>
      <c r="C11" s="8" t="str">
        <f>_xlfn.XLOOKUP(Table164[[#This Row],[Theme D ID]],Table42[Theme D ID], Table42[Detail])</f>
        <v>Regulatory rigidity and slow adaptation</v>
      </c>
      <c r="D11" s="5" t="s">
        <v>67</v>
      </c>
      <c r="E11" s="8" t="s">
        <v>1557</v>
      </c>
    </row>
    <row r="12" spans="1:5" hidden="1" x14ac:dyDescent="0.3">
      <c r="A12" s="5" t="s">
        <v>1194</v>
      </c>
      <c r="B12" s="5" t="str">
        <f>_xlfn.XLOOKUP(Table164[[#This Row],[Theme D ID]],Table42[Theme D ID], Table42[Broad theme type])</f>
        <v>Barriers to adaptive capacity</v>
      </c>
      <c r="C12" s="8" t="str">
        <f>_xlfn.XLOOKUP(Table164[[#This Row],[Theme D ID]],Table42[Theme D ID], Table42[Detail])</f>
        <v>Regulatory rigidity and slow adaptation</v>
      </c>
      <c r="D12" s="5" t="s">
        <v>71</v>
      </c>
      <c r="E12" s="8" t="s">
        <v>1558</v>
      </c>
    </row>
    <row r="13" spans="1:5" hidden="1" x14ac:dyDescent="0.3">
      <c r="A13" s="5" t="s">
        <v>1202</v>
      </c>
      <c r="B13" s="5" t="str">
        <f>_xlfn.XLOOKUP(Table164[[#This Row],[Theme D ID]],Table42[Theme D ID], Table42[Broad theme type])</f>
        <v>Barriers to adaptive capacity</v>
      </c>
      <c r="C13" s="8" t="str">
        <f>_xlfn.XLOOKUP(Table164[[#This Row],[Theme D ID]],Table42[Theme D ID], Table42[Detail])</f>
        <v>Information and uncertainty</v>
      </c>
      <c r="D13" s="5" t="s">
        <v>31</v>
      </c>
      <c r="E13" s="8" t="s">
        <v>1559</v>
      </c>
    </row>
    <row r="14" spans="1:5" hidden="1" x14ac:dyDescent="0.3">
      <c r="A14" s="5" t="s">
        <v>1202</v>
      </c>
      <c r="B14" s="5" t="str">
        <f>_xlfn.XLOOKUP(Table164[[#This Row],[Theme D ID]],Table42[Theme D ID], Table42[Broad theme type])</f>
        <v>Barriers to adaptive capacity</v>
      </c>
      <c r="C14" s="8" t="str">
        <f>_xlfn.XLOOKUP(Table164[[#This Row],[Theme D ID]],Table42[Theme D ID], Table42[Detail])</f>
        <v>Information and uncertainty</v>
      </c>
      <c r="D14" s="5" t="s">
        <v>63</v>
      </c>
      <c r="E14" s="8" t="s">
        <v>1560</v>
      </c>
    </row>
    <row r="15" spans="1:5" hidden="1" x14ac:dyDescent="0.3">
      <c r="A15" s="5" t="s">
        <v>1202</v>
      </c>
      <c r="B15" s="5" t="str">
        <f>_xlfn.XLOOKUP(Table164[[#This Row],[Theme D ID]],Table42[Theme D ID], Table42[Broad theme type])</f>
        <v>Barriers to adaptive capacity</v>
      </c>
      <c r="C15" s="8" t="str">
        <f>_xlfn.XLOOKUP(Table164[[#This Row],[Theme D ID]],Table42[Theme D ID], Table42[Detail])</f>
        <v>Information and uncertainty</v>
      </c>
      <c r="D15" s="5" t="s">
        <v>35</v>
      </c>
      <c r="E15" s="8" t="s">
        <v>1561</v>
      </c>
    </row>
    <row r="16" spans="1:5" hidden="1" x14ac:dyDescent="0.3">
      <c r="A16" s="5" t="s">
        <v>1202</v>
      </c>
      <c r="B16" s="5" t="str">
        <f>_xlfn.XLOOKUP(Table164[[#This Row],[Theme D ID]],Table42[Theme D ID], Table42[Broad theme type])</f>
        <v>Barriers to adaptive capacity</v>
      </c>
      <c r="C16" s="8" t="str">
        <f>_xlfn.XLOOKUP(Table164[[#This Row],[Theme D ID]],Table42[Theme D ID], Table42[Detail])</f>
        <v>Information and uncertainty</v>
      </c>
      <c r="D16" s="5" t="s">
        <v>37</v>
      </c>
      <c r="E16" s="8" t="s">
        <v>1562</v>
      </c>
    </row>
    <row r="17" spans="1:5" hidden="1" x14ac:dyDescent="0.3">
      <c r="A17" s="5" t="s">
        <v>1202</v>
      </c>
      <c r="B17" s="5" t="str">
        <f>_xlfn.XLOOKUP(Table164[[#This Row],[Theme D ID]],Table42[Theme D ID], Table42[Broad theme type])</f>
        <v>Barriers to adaptive capacity</v>
      </c>
      <c r="C17" s="8" t="str">
        <f>_xlfn.XLOOKUP(Table164[[#This Row],[Theme D ID]],Table42[Theme D ID], Table42[Detail])</f>
        <v>Information and uncertainty</v>
      </c>
      <c r="D17" s="5" t="s">
        <v>38</v>
      </c>
      <c r="E17" s="8" t="s">
        <v>1563</v>
      </c>
    </row>
    <row r="18" spans="1:5" hidden="1" x14ac:dyDescent="0.3">
      <c r="A18" s="5" t="s">
        <v>1202</v>
      </c>
      <c r="B18" s="5" t="str">
        <f>_xlfn.XLOOKUP(Table164[[#This Row],[Theme D ID]],Table42[Theme D ID], Table42[Broad theme type])</f>
        <v>Barriers to adaptive capacity</v>
      </c>
      <c r="C18" s="8" t="str">
        <f>_xlfn.XLOOKUP(Table164[[#This Row],[Theme D ID]],Table42[Theme D ID], Table42[Detail])</f>
        <v>Information and uncertainty</v>
      </c>
      <c r="D18" s="5" t="s">
        <v>46</v>
      </c>
      <c r="E18" s="8" t="s">
        <v>1564</v>
      </c>
    </row>
    <row r="19" spans="1:5" hidden="1" x14ac:dyDescent="0.3">
      <c r="A19" s="5" t="s">
        <v>1202</v>
      </c>
      <c r="B19" s="5" t="str">
        <f>_xlfn.XLOOKUP(Table164[[#This Row],[Theme D ID]],Table42[Theme D ID], Table42[Broad theme type])</f>
        <v>Barriers to adaptive capacity</v>
      </c>
      <c r="C19" s="8" t="str">
        <f>_xlfn.XLOOKUP(Table164[[#This Row],[Theme D ID]],Table42[Theme D ID], Table42[Detail])</f>
        <v>Information and uncertainty</v>
      </c>
      <c r="D19" s="5" t="s">
        <v>49</v>
      </c>
      <c r="E19" s="8" t="s">
        <v>1565</v>
      </c>
    </row>
    <row r="20" spans="1:5" hidden="1" x14ac:dyDescent="0.3">
      <c r="A20" s="5" t="s">
        <v>1210</v>
      </c>
      <c r="B20" s="5" t="str">
        <f>_xlfn.XLOOKUP(Table164[[#This Row],[Theme D ID]],Table42[Theme D ID], Table42[Broad theme type])</f>
        <v>Barriers to adaptive capacity</v>
      </c>
      <c r="C20" s="8" t="str">
        <f>_xlfn.XLOOKUP(Table164[[#This Row],[Theme D ID]],Table42[Theme D ID], Table42[Detail])</f>
        <v>Labour constraints</v>
      </c>
      <c r="D20" s="5" t="s">
        <v>59</v>
      </c>
      <c r="E20" s="8" t="s">
        <v>1566</v>
      </c>
    </row>
    <row r="21" spans="1:5" hidden="1" x14ac:dyDescent="0.3">
      <c r="A21" s="5" t="s">
        <v>1210</v>
      </c>
      <c r="B21" s="5" t="str">
        <f>_xlfn.XLOOKUP(Table164[[#This Row],[Theme D ID]],Table42[Theme D ID], Table42[Broad theme type])</f>
        <v>Barriers to adaptive capacity</v>
      </c>
      <c r="C21" s="8" t="str">
        <f>_xlfn.XLOOKUP(Table164[[#This Row],[Theme D ID]],Table42[Theme D ID], Table42[Detail])</f>
        <v>Labour constraints</v>
      </c>
      <c r="D21" s="5" t="s">
        <v>37</v>
      </c>
      <c r="E21" s="8" t="s">
        <v>1567</v>
      </c>
    </row>
    <row r="22" spans="1:5" hidden="1" x14ac:dyDescent="0.3">
      <c r="A22" s="5" t="s">
        <v>1210</v>
      </c>
      <c r="B22" s="5" t="str">
        <f>_xlfn.XLOOKUP(Table164[[#This Row],[Theme D ID]],Table42[Theme D ID], Table42[Broad theme type])</f>
        <v>Barriers to adaptive capacity</v>
      </c>
      <c r="C22" s="8" t="str">
        <f>_xlfn.XLOOKUP(Table164[[#This Row],[Theme D ID]],Table42[Theme D ID], Table42[Detail])</f>
        <v>Labour constraints</v>
      </c>
      <c r="D22" s="5" t="s">
        <v>38</v>
      </c>
      <c r="E22" s="8" t="s">
        <v>1568</v>
      </c>
    </row>
    <row r="23" spans="1:5" hidden="1" x14ac:dyDescent="0.3">
      <c r="A23" s="5" t="s">
        <v>1210</v>
      </c>
      <c r="B23" s="5" t="str">
        <f>_xlfn.XLOOKUP(Table164[[#This Row],[Theme D ID]],Table42[Theme D ID], Table42[Broad theme type])</f>
        <v>Barriers to adaptive capacity</v>
      </c>
      <c r="C23" s="8" t="str">
        <f>_xlfn.XLOOKUP(Table164[[#This Row],[Theme D ID]],Table42[Theme D ID], Table42[Detail])</f>
        <v>Labour constraints</v>
      </c>
      <c r="D23" s="5" t="s">
        <v>42</v>
      </c>
      <c r="E23" s="8" t="s">
        <v>1569</v>
      </c>
    </row>
    <row r="24" spans="1:5" hidden="1" x14ac:dyDescent="0.3">
      <c r="A24" s="5" t="s">
        <v>1210</v>
      </c>
      <c r="B24" s="5" t="str">
        <f>_xlfn.XLOOKUP(Table164[[#This Row],[Theme D ID]],Table42[Theme D ID], Table42[Broad theme type])</f>
        <v>Barriers to adaptive capacity</v>
      </c>
      <c r="C24" s="8" t="str">
        <f>_xlfn.XLOOKUP(Table164[[#This Row],[Theme D ID]],Table42[Theme D ID], Table42[Detail])</f>
        <v>Labour constraints</v>
      </c>
      <c r="D24" s="5" t="s">
        <v>66</v>
      </c>
      <c r="E24" s="8" t="s">
        <v>1570</v>
      </c>
    </row>
    <row r="25" spans="1:5" hidden="1" x14ac:dyDescent="0.3">
      <c r="A25" s="5" t="s">
        <v>1210</v>
      </c>
      <c r="B25" s="5" t="str">
        <f>_xlfn.XLOOKUP(Table164[[#This Row],[Theme D ID]],Table42[Theme D ID], Table42[Broad theme type])</f>
        <v>Barriers to adaptive capacity</v>
      </c>
      <c r="C25" s="8" t="str">
        <f>_xlfn.XLOOKUP(Table164[[#This Row],[Theme D ID]],Table42[Theme D ID], Table42[Detail])</f>
        <v>Labour constraints</v>
      </c>
      <c r="D25" s="5" t="s">
        <v>67</v>
      </c>
      <c r="E25" s="8" t="s">
        <v>1571</v>
      </c>
    </row>
    <row r="26" spans="1:5" hidden="1" x14ac:dyDescent="0.3">
      <c r="A26" s="5" t="s">
        <v>1216</v>
      </c>
      <c r="B26" s="5" t="str">
        <f>_xlfn.XLOOKUP(Table164[[#This Row],[Theme D ID]],Table42[Theme D ID], Table42[Broad theme type])</f>
        <v>Barriers to adaptive capacity</v>
      </c>
      <c r="C26" s="8" t="str">
        <f>_xlfn.XLOOKUP(Table164[[#This Row],[Theme D ID]],Table42[Theme D ID], Table42[Detail])</f>
        <v>Supply chain and logistics fragility</v>
      </c>
      <c r="D26" s="5" t="s">
        <v>23</v>
      </c>
      <c r="E26" s="8" t="s">
        <v>1572</v>
      </c>
    </row>
    <row r="27" spans="1:5" hidden="1" x14ac:dyDescent="0.3">
      <c r="A27" s="5" t="s">
        <v>1216</v>
      </c>
      <c r="B27" s="5" t="str">
        <f>_xlfn.XLOOKUP(Table164[[#This Row],[Theme D ID]],Table42[Theme D ID], Table42[Broad theme type])</f>
        <v>Barriers to adaptive capacity</v>
      </c>
      <c r="C27" s="8" t="str">
        <f>_xlfn.XLOOKUP(Table164[[#This Row],[Theme D ID]],Table42[Theme D ID], Table42[Detail])</f>
        <v>Supply chain and logistics fragility</v>
      </c>
      <c r="D27" s="5" t="s">
        <v>31</v>
      </c>
      <c r="E27" s="8" t="s">
        <v>1573</v>
      </c>
    </row>
    <row r="28" spans="1:5" hidden="1" x14ac:dyDescent="0.3">
      <c r="A28" s="5" t="s">
        <v>1216</v>
      </c>
      <c r="B28" s="5" t="str">
        <f>_xlfn.XLOOKUP(Table164[[#This Row],[Theme D ID]],Table42[Theme D ID], Table42[Broad theme type])</f>
        <v>Barriers to adaptive capacity</v>
      </c>
      <c r="C28" s="8" t="str">
        <f>_xlfn.XLOOKUP(Table164[[#This Row],[Theme D ID]],Table42[Theme D ID], Table42[Detail])</f>
        <v>Supply chain and logistics fragility</v>
      </c>
      <c r="D28" s="5" t="s">
        <v>45</v>
      </c>
      <c r="E28" s="8" t="s">
        <v>1574</v>
      </c>
    </row>
    <row r="29" spans="1:5" hidden="1" x14ac:dyDescent="0.3">
      <c r="A29" s="5" t="s">
        <v>1216</v>
      </c>
      <c r="B29" s="5" t="str">
        <f>_xlfn.XLOOKUP(Table164[[#This Row],[Theme D ID]],Table42[Theme D ID], Table42[Broad theme type])</f>
        <v>Barriers to adaptive capacity</v>
      </c>
      <c r="C29" s="8" t="str">
        <f>_xlfn.XLOOKUP(Table164[[#This Row],[Theme D ID]],Table42[Theme D ID], Table42[Detail])</f>
        <v>Supply chain and logistics fragility</v>
      </c>
      <c r="D29" s="5" t="s">
        <v>49</v>
      </c>
      <c r="E29" s="8" t="s">
        <v>1575</v>
      </c>
    </row>
    <row r="30" spans="1:5" hidden="1" x14ac:dyDescent="0.3">
      <c r="A30" s="5" t="s">
        <v>1216</v>
      </c>
      <c r="B30" s="5" t="str">
        <f>_xlfn.XLOOKUP(Table164[[#This Row],[Theme D ID]],Table42[Theme D ID], Table42[Broad theme type])</f>
        <v>Barriers to adaptive capacity</v>
      </c>
      <c r="C30" s="8" t="str">
        <f>_xlfn.XLOOKUP(Table164[[#This Row],[Theme D ID]],Table42[Theme D ID], Table42[Detail])</f>
        <v>Supply chain and logistics fragility</v>
      </c>
      <c r="D30" s="5" t="s">
        <v>73</v>
      </c>
      <c r="E30" s="8" t="s">
        <v>1576</v>
      </c>
    </row>
    <row r="31" spans="1:5" hidden="1" x14ac:dyDescent="0.3">
      <c r="A31" s="5" t="s">
        <v>1216</v>
      </c>
      <c r="B31" s="5" t="str">
        <f>_xlfn.XLOOKUP(Table164[[#This Row],[Theme D ID]],Table42[Theme D ID], Table42[Broad theme type])</f>
        <v>Barriers to adaptive capacity</v>
      </c>
      <c r="C31" s="8" t="str">
        <f>_xlfn.XLOOKUP(Table164[[#This Row],[Theme D ID]],Table42[Theme D ID], Table42[Detail])</f>
        <v>Supply chain and logistics fragility</v>
      </c>
      <c r="D31" s="5" t="s">
        <v>55</v>
      </c>
      <c r="E31" s="8" t="s">
        <v>1577</v>
      </c>
    </row>
    <row r="32" spans="1:5" hidden="1" x14ac:dyDescent="0.3">
      <c r="A32" s="5" t="s">
        <v>1222</v>
      </c>
      <c r="B32" s="5" t="str">
        <f>_xlfn.XLOOKUP(Table164[[#This Row],[Theme D ID]],Table42[Theme D ID], Table42[Broad theme type])</f>
        <v>Barriers to adaptive capacity</v>
      </c>
      <c r="C32" s="8" t="str">
        <f>_xlfn.XLOOKUP(Table164[[#This Row],[Theme D ID]],Table42[Theme D ID], Table42[Detail])</f>
        <v>Financial and capital constraints</v>
      </c>
      <c r="D32" s="5" t="s">
        <v>27</v>
      </c>
      <c r="E32" s="8" t="s">
        <v>1578</v>
      </c>
    </row>
    <row r="33" spans="1:5" hidden="1" x14ac:dyDescent="0.3">
      <c r="A33" s="5" t="s">
        <v>1222</v>
      </c>
      <c r="B33" s="5" t="str">
        <f>_xlfn.XLOOKUP(Table164[[#This Row],[Theme D ID]],Table42[Theme D ID], Table42[Broad theme type])</f>
        <v>Barriers to adaptive capacity</v>
      </c>
      <c r="C33" s="8" t="str">
        <f>_xlfn.XLOOKUP(Table164[[#This Row],[Theme D ID]],Table42[Theme D ID], Table42[Detail])</f>
        <v>Financial and capital constraints</v>
      </c>
      <c r="D33" s="5" t="s">
        <v>33</v>
      </c>
      <c r="E33" s="8" t="s">
        <v>1579</v>
      </c>
    </row>
    <row r="34" spans="1:5" hidden="1" x14ac:dyDescent="0.3">
      <c r="A34" s="5" t="s">
        <v>1222</v>
      </c>
      <c r="B34" s="5" t="str">
        <f>_xlfn.XLOOKUP(Table164[[#This Row],[Theme D ID]],Table42[Theme D ID], Table42[Broad theme type])</f>
        <v>Barriers to adaptive capacity</v>
      </c>
      <c r="C34" s="8" t="str">
        <f>_xlfn.XLOOKUP(Table164[[#This Row],[Theme D ID]],Table42[Theme D ID], Table42[Detail])</f>
        <v>Financial and capital constraints</v>
      </c>
      <c r="D34" s="5" t="s">
        <v>45</v>
      </c>
      <c r="E34" s="8" t="s">
        <v>1580</v>
      </c>
    </row>
    <row r="35" spans="1:5" hidden="1" x14ac:dyDescent="0.3">
      <c r="A35" s="5" t="s">
        <v>1222</v>
      </c>
      <c r="B35" s="5" t="str">
        <f>_xlfn.XLOOKUP(Table164[[#This Row],[Theme D ID]],Table42[Theme D ID], Table42[Broad theme type])</f>
        <v>Barriers to adaptive capacity</v>
      </c>
      <c r="C35" s="8" t="str">
        <f>_xlfn.XLOOKUP(Table164[[#This Row],[Theme D ID]],Table42[Theme D ID], Table42[Detail])</f>
        <v>Financial and capital constraints</v>
      </c>
      <c r="D35" s="5" t="s">
        <v>73</v>
      </c>
      <c r="E35" s="8" t="s">
        <v>1581</v>
      </c>
    </row>
    <row r="36" spans="1:5" hidden="1" x14ac:dyDescent="0.3">
      <c r="A36" s="5" t="s">
        <v>1222</v>
      </c>
      <c r="B36" s="5" t="str">
        <f>_xlfn.XLOOKUP(Table164[[#This Row],[Theme D ID]],Table42[Theme D ID], Table42[Broad theme type])</f>
        <v>Barriers to adaptive capacity</v>
      </c>
      <c r="C36" s="8" t="str">
        <f>_xlfn.XLOOKUP(Table164[[#This Row],[Theme D ID]],Table42[Theme D ID], Table42[Detail])</f>
        <v>Financial and capital constraints</v>
      </c>
      <c r="D36" s="5" t="s">
        <v>75</v>
      </c>
      <c r="E36" s="8" t="s">
        <v>1582</v>
      </c>
    </row>
    <row r="37" spans="1:5" hidden="1" x14ac:dyDescent="0.3">
      <c r="A37" s="5" t="s">
        <v>1228</v>
      </c>
      <c r="B37" s="5" t="str">
        <f>_xlfn.XLOOKUP(Table164[[#This Row],[Theme D ID]],Table42[Theme D ID], Table42[Broad theme type])</f>
        <v>Barriers to adaptive capacity</v>
      </c>
      <c r="C37" s="8" t="str">
        <f>_xlfn.XLOOKUP(Table164[[#This Row],[Theme D ID]],Table42[Theme D ID], Table42[Detail])</f>
        <v>Institutional and coordination limitations</v>
      </c>
      <c r="D37" s="5" t="s">
        <v>23</v>
      </c>
      <c r="E37" s="8" t="s">
        <v>1583</v>
      </c>
    </row>
    <row r="38" spans="1:5" hidden="1" x14ac:dyDescent="0.3">
      <c r="A38" s="5" t="s">
        <v>1228</v>
      </c>
      <c r="B38" s="5" t="str">
        <f>_xlfn.XLOOKUP(Table164[[#This Row],[Theme D ID]],Table42[Theme D ID], Table42[Broad theme type])</f>
        <v>Barriers to adaptive capacity</v>
      </c>
      <c r="C38" s="8" t="str">
        <f>_xlfn.XLOOKUP(Table164[[#This Row],[Theme D ID]],Table42[Theme D ID], Table42[Detail])</f>
        <v>Institutional and coordination limitations</v>
      </c>
      <c r="D38" s="5" t="s">
        <v>37</v>
      </c>
      <c r="E38" s="8" t="s">
        <v>1584</v>
      </c>
    </row>
    <row r="39" spans="1:5" hidden="1" x14ac:dyDescent="0.3">
      <c r="A39" s="5" t="s">
        <v>1228</v>
      </c>
      <c r="B39" s="5" t="str">
        <f>_xlfn.XLOOKUP(Table164[[#This Row],[Theme D ID]],Table42[Theme D ID], Table42[Broad theme type])</f>
        <v>Barriers to adaptive capacity</v>
      </c>
      <c r="C39" s="8" t="str">
        <f>_xlfn.XLOOKUP(Table164[[#This Row],[Theme D ID]],Table42[Theme D ID], Table42[Detail])</f>
        <v>Institutional and coordination limitations</v>
      </c>
      <c r="D39" s="5" t="s">
        <v>45</v>
      </c>
      <c r="E39" s="8" t="s">
        <v>1585</v>
      </c>
    </row>
    <row r="40" spans="1:5" hidden="1" x14ac:dyDescent="0.3">
      <c r="A40" s="5" t="s">
        <v>1228</v>
      </c>
      <c r="B40" s="5" t="str">
        <f>_xlfn.XLOOKUP(Table164[[#This Row],[Theme D ID]],Table42[Theme D ID], Table42[Broad theme type])</f>
        <v>Barriers to adaptive capacity</v>
      </c>
      <c r="C40" s="8" t="str">
        <f>_xlfn.XLOOKUP(Table164[[#This Row],[Theme D ID]],Table42[Theme D ID], Table42[Detail])</f>
        <v>Institutional and coordination limitations</v>
      </c>
      <c r="D40" s="5" t="s">
        <v>66</v>
      </c>
      <c r="E40" s="8" t="s">
        <v>1586</v>
      </c>
    </row>
    <row r="41" spans="1:5" hidden="1" x14ac:dyDescent="0.3">
      <c r="A41" s="5" t="s">
        <v>1228</v>
      </c>
      <c r="B41" s="5" t="str">
        <f>_xlfn.XLOOKUP(Table164[[#This Row],[Theme D ID]],Table42[Theme D ID], Table42[Broad theme type])</f>
        <v>Barriers to adaptive capacity</v>
      </c>
      <c r="C41" s="8" t="str">
        <f>_xlfn.XLOOKUP(Table164[[#This Row],[Theme D ID]],Table42[Theme D ID], Table42[Detail])</f>
        <v>Institutional and coordination limitations</v>
      </c>
      <c r="D41" s="5" t="s">
        <v>46</v>
      </c>
      <c r="E41" s="8" t="s">
        <v>1587</v>
      </c>
    </row>
    <row r="42" spans="1:5" hidden="1" x14ac:dyDescent="0.3">
      <c r="A42" s="5" t="s">
        <v>1228</v>
      </c>
      <c r="B42" s="5" t="str">
        <f>_xlfn.XLOOKUP(Table164[[#This Row],[Theme D ID]],Table42[Theme D ID], Table42[Broad theme type])</f>
        <v>Barriers to adaptive capacity</v>
      </c>
      <c r="C42" s="8" t="str">
        <f>_xlfn.XLOOKUP(Table164[[#This Row],[Theme D ID]],Table42[Theme D ID], Table42[Detail])</f>
        <v>Institutional and coordination limitations</v>
      </c>
      <c r="D42" s="5" t="s">
        <v>53</v>
      </c>
      <c r="E42" s="8" t="s">
        <v>1588</v>
      </c>
    </row>
    <row r="43" spans="1:5" hidden="1" x14ac:dyDescent="0.3">
      <c r="A43" s="5" t="s">
        <v>1234</v>
      </c>
      <c r="B43" s="5" t="str">
        <f>_xlfn.XLOOKUP(Table164[[#This Row],[Theme D ID]],Table42[Theme D ID], Table42[Broad theme type])</f>
        <v>Barriers to adaptive capacity</v>
      </c>
      <c r="C43" s="8" t="str">
        <f>_xlfn.XLOOKUP(Table164[[#This Row],[Theme D ID]],Table42[Theme D ID], Table42[Detail])</f>
        <v>Structural inequality and scale issues</v>
      </c>
      <c r="D43" s="5" t="s">
        <v>27</v>
      </c>
      <c r="E43" s="8" t="s">
        <v>1589</v>
      </c>
    </row>
    <row r="44" spans="1:5" hidden="1" x14ac:dyDescent="0.3">
      <c r="A44" s="5" t="s">
        <v>1234</v>
      </c>
      <c r="B44" s="5" t="str">
        <f>_xlfn.XLOOKUP(Table164[[#This Row],[Theme D ID]],Table42[Theme D ID], Table42[Broad theme type])</f>
        <v>Barriers to adaptive capacity</v>
      </c>
      <c r="C44" s="8" t="str">
        <f>_xlfn.XLOOKUP(Table164[[#This Row],[Theme D ID]],Table42[Theme D ID], Table42[Detail])</f>
        <v>Structural inequality and scale issues</v>
      </c>
      <c r="D44" s="5" t="s">
        <v>42</v>
      </c>
      <c r="E44" s="8" t="s">
        <v>1590</v>
      </c>
    </row>
    <row r="45" spans="1:5" hidden="1" x14ac:dyDescent="0.3">
      <c r="A45" s="5" t="s">
        <v>1234</v>
      </c>
      <c r="B45" s="5" t="str">
        <f>_xlfn.XLOOKUP(Table164[[#This Row],[Theme D ID]],Table42[Theme D ID], Table42[Broad theme type])</f>
        <v>Barriers to adaptive capacity</v>
      </c>
      <c r="C45" s="8" t="str">
        <f>_xlfn.XLOOKUP(Table164[[#This Row],[Theme D ID]],Table42[Theme D ID], Table42[Detail])</f>
        <v>Structural inequality and scale issues</v>
      </c>
      <c r="D45" s="5" t="s">
        <v>44</v>
      </c>
      <c r="E45" s="8" t="s">
        <v>1591</v>
      </c>
    </row>
    <row r="46" spans="1:5" hidden="1" x14ac:dyDescent="0.3">
      <c r="A46" s="5" t="s">
        <v>1234</v>
      </c>
      <c r="B46" s="5" t="str">
        <f>_xlfn.XLOOKUP(Table164[[#This Row],[Theme D ID]],Table42[Theme D ID], Table42[Broad theme type])</f>
        <v>Barriers to adaptive capacity</v>
      </c>
      <c r="C46" s="8" t="str">
        <f>_xlfn.XLOOKUP(Table164[[#This Row],[Theme D ID]],Table42[Theme D ID], Table42[Detail])</f>
        <v>Structural inequality and scale issues</v>
      </c>
      <c r="D46" s="5" t="s">
        <v>73</v>
      </c>
      <c r="E46" s="8" t="s">
        <v>1592</v>
      </c>
    </row>
    <row r="47" spans="1:5" hidden="1" x14ac:dyDescent="0.3">
      <c r="A47" s="5" t="s">
        <v>1239</v>
      </c>
      <c r="B47" s="5" t="str">
        <f>_xlfn.XLOOKUP(Table164[[#This Row],[Theme D ID]],Table42[Theme D ID], Table42[Broad theme type])</f>
        <v>Barriers to adaptive capacity</v>
      </c>
      <c r="C47" s="8" t="str">
        <f>_xlfn.XLOOKUP(Table164[[#This Row],[Theme D ID]],Table42[Theme D ID], Table42[Detail])</f>
        <v>Capability and preparedness gaps</v>
      </c>
      <c r="D47" s="5" t="s">
        <v>31</v>
      </c>
      <c r="E47" s="8" t="s">
        <v>1593</v>
      </c>
    </row>
    <row r="48" spans="1:5" hidden="1" x14ac:dyDescent="0.3">
      <c r="A48" s="5" t="s">
        <v>1239</v>
      </c>
      <c r="B48" s="5" t="str">
        <f>_xlfn.XLOOKUP(Table164[[#This Row],[Theme D ID]],Table42[Theme D ID], Table42[Broad theme type])</f>
        <v>Barriers to adaptive capacity</v>
      </c>
      <c r="C48" s="8" t="str">
        <f>_xlfn.XLOOKUP(Table164[[#This Row],[Theme D ID]],Table42[Theme D ID], Table42[Detail])</f>
        <v>Capability and preparedness gaps</v>
      </c>
      <c r="D48" s="5" t="s">
        <v>37</v>
      </c>
      <c r="E48" s="8" t="s">
        <v>1594</v>
      </c>
    </row>
    <row r="49" spans="1:5" hidden="1" x14ac:dyDescent="0.3">
      <c r="A49" s="5" t="s">
        <v>1239</v>
      </c>
      <c r="B49" s="5" t="str">
        <f>_xlfn.XLOOKUP(Table164[[#This Row],[Theme D ID]],Table42[Theme D ID], Table42[Broad theme type])</f>
        <v>Barriers to adaptive capacity</v>
      </c>
      <c r="C49" s="8" t="str">
        <f>_xlfn.XLOOKUP(Table164[[#This Row],[Theme D ID]],Table42[Theme D ID], Table42[Detail])</f>
        <v>Capability and preparedness gaps</v>
      </c>
      <c r="D49" s="5" t="s">
        <v>65</v>
      </c>
      <c r="E49" s="8" t="s">
        <v>1595</v>
      </c>
    </row>
    <row r="50" spans="1:5" hidden="1" x14ac:dyDescent="0.3">
      <c r="A50" s="5" t="s">
        <v>1239</v>
      </c>
      <c r="B50" s="5" t="str">
        <f>_xlfn.XLOOKUP(Table164[[#This Row],[Theme D ID]],Table42[Theme D ID], Table42[Broad theme type])</f>
        <v>Barriers to adaptive capacity</v>
      </c>
      <c r="C50" s="8" t="str">
        <f>_xlfn.XLOOKUP(Table164[[#This Row],[Theme D ID]],Table42[Theme D ID], Table42[Detail])</f>
        <v>Capability and preparedness gaps</v>
      </c>
      <c r="D50" s="5" t="s">
        <v>66</v>
      </c>
      <c r="E50" s="8" t="s">
        <v>1596</v>
      </c>
    </row>
    <row r="51" spans="1:5" hidden="1" x14ac:dyDescent="0.3">
      <c r="A51" s="5" t="s">
        <v>1239</v>
      </c>
      <c r="B51" s="5" t="str">
        <f>_xlfn.XLOOKUP(Table164[[#This Row],[Theme D ID]],Table42[Theme D ID], Table42[Broad theme type])</f>
        <v>Barriers to adaptive capacity</v>
      </c>
      <c r="C51" s="8" t="str">
        <f>_xlfn.XLOOKUP(Table164[[#This Row],[Theme D ID]],Table42[Theme D ID], Table42[Detail])</f>
        <v>Capability and preparedness gaps</v>
      </c>
      <c r="D51" s="5" t="s">
        <v>71</v>
      </c>
      <c r="E51" s="8" t="s">
        <v>1597</v>
      </c>
    </row>
    <row r="52" spans="1:5" hidden="1" x14ac:dyDescent="0.3">
      <c r="A52" s="5" t="s">
        <v>1245</v>
      </c>
      <c r="B52" s="5" t="str">
        <f>_xlfn.XLOOKUP(Table164[[#This Row],[Theme D ID]],Table42[Theme D ID], Table42[Broad theme type])</f>
        <v>Barriers to adaptive capacity</v>
      </c>
      <c r="C52" s="8" t="str">
        <f>_xlfn.XLOOKUP(Table164[[#This Row],[Theme D ID]],Table42[Theme D ID], Table42[Detail])</f>
        <v>Physical and operational constraints</v>
      </c>
      <c r="D52" s="5" t="s">
        <v>27</v>
      </c>
      <c r="E52" s="8" t="s">
        <v>1598</v>
      </c>
    </row>
    <row r="53" spans="1:5" hidden="1" x14ac:dyDescent="0.3">
      <c r="A53" s="5" t="s">
        <v>1245</v>
      </c>
      <c r="B53" s="5" t="str">
        <f>_xlfn.XLOOKUP(Table164[[#This Row],[Theme D ID]],Table42[Theme D ID], Table42[Broad theme type])</f>
        <v>Barriers to adaptive capacity</v>
      </c>
      <c r="C53" s="8" t="str">
        <f>_xlfn.XLOOKUP(Table164[[#This Row],[Theme D ID]],Table42[Theme D ID], Table42[Detail])</f>
        <v>Physical and operational constraints</v>
      </c>
      <c r="D53" s="5" t="s">
        <v>38</v>
      </c>
      <c r="E53" s="8" t="s">
        <v>1599</v>
      </c>
    </row>
    <row r="54" spans="1:5" hidden="1" x14ac:dyDescent="0.3">
      <c r="A54" s="5" t="s">
        <v>1245</v>
      </c>
      <c r="B54" s="5" t="str">
        <f>_xlfn.XLOOKUP(Table164[[#This Row],[Theme D ID]],Table42[Theme D ID], Table42[Broad theme type])</f>
        <v>Barriers to adaptive capacity</v>
      </c>
      <c r="C54" s="8" t="str">
        <f>_xlfn.XLOOKUP(Table164[[#This Row],[Theme D ID]],Table42[Theme D ID], Table42[Detail])</f>
        <v>Physical and operational constraints</v>
      </c>
      <c r="D54" s="5" t="s">
        <v>51</v>
      </c>
      <c r="E54" s="8" t="s">
        <v>1600</v>
      </c>
    </row>
    <row r="55" spans="1:5" hidden="1" x14ac:dyDescent="0.3">
      <c r="A55" s="5" t="s">
        <v>1245</v>
      </c>
      <c r="B55" s="5" t="str">
        <f>_xlfn.XLOOKUP(Table164[[#This Row],[Theme D ID]],Table42[Theme D ID], Table42[Broad theme type])</f>
        <v>Barriers to adaptive capacity</v>
      </c>
      <c r="C55" s="8" t="str">
        <f>_xlfn.XLOOKUP(Table164[[#This Row],[Theme D ID]],Table42[Theme D ID], Table42[Detail])</f>
        <v>Physical and operational constraints</v>
      </c>
      <c r="D55" s="5" t="s">
        <v>69</v>
      </c>
      <c r="E55" s="8" t="s">
        <v>1601</v>
      </c>
    </row>
    <row r="56" spans="1:5" hidden="1" x14ac:dyDescent="0.3">
      <c r="A56" s="5" t="s">
        <v>1250</v>
      </c>
      <c r="B56" s="5" t="str">
        <f>_xlfn.XLOOKUP(Table164[[#This Row],[Theme D ID]],Table42[Theme D ID], Table42[Broad theme type])</f>
        <v>Barriers to adaptive capacity</v>
      </c>
      <c r="C56" s="8" t="str">
        <f>_xlfn.XLOOKUP(Table164[[#This Row],[Theme D ID]],Table42[Theme D ID], Table42[Detail])</f>
        <v>Psychological, fatigue, and wellbeing impacts</v>
      </c>
      <c r="D56" s="5" t="s">
        <v>33</v>
      </c>
      <c r="E56" s="8" t="s">
        <v>1602</v>
      </c>
    </row>
    <row r="57" spans="1:5" hidden="1" x14ac:dyDescent="0.3">
      <c r="A57" s="5" t="s">
        <v>1250</v>
      </c>
      <c r="B57" s="5" t="str">
        <f>_xlfn.XLOOKUP(Table164[[#This Row],[Theme D ID]],Table42[Theme D ID], Table42[Broad theme type])</f>
        <v>Barriers to adaptive capacity</v>
      </c>
      <c r="C57" s="8" t="str">
        <f>_xlfn.XLOOKUP(Table164[[#This Row],[Theme D ID]],Table42[Theme D ID], Table42[Detail])</f>
        <v>Psychological, fatigue, and wellbeing impacts</v>
      </c>
      <c r="D57" s="5" t="s">
        <v>45</v>
      </c>
      <c r="E57" s="8" t="s">
        <v>1603</v>
      </c>
    </row>
    <row r="58" spans="1:5" hidden="1" x14ac:dyDescent="0.3">
      <c r="A58" s="5" t="s">
        <v>1250</v>
      </c>
      <c r="B58" s="5" t="str">
        <f>_xlfn.XLOOKUP(Table164[[#This Row],[Theme D ID]],Table42[Theme D ID], Table42[Broad theme type])</f>
        <v>Barriers to adaptive capacity</v>
      </c>
      <c r="C58" s="8" t="str">
        <f>_xlfn.XLOOKUP(Table164[[#This Row],[Theme D ID]],Table42[Theme D ID], Table42[Detail])</f>
        <v>Psychological, fatigue, and wellbeing impacts</v>
      </c>
      <c r="D58" s="5" t="s">
        <v>66</v>
      </c>
      <c r="E58" s="8" t="s">
        <v>1604</v>
      </c>
    </row>
    <row r="59" spans="1:5" hidden="1" x14ac:dyDescent="0.3">
      <c r="A59" s="5" t="s">
        <v>1250</v>
      </c>
      <c r="B59" s="5" t="str">
        <f>_xlfn.XLOOKUP(Table164[[#This Row],[Theme D ID]],Table42[Theme D ID], Table42[Broad theme type])</f>
        <v>Barriers to adaptive capacity</v>
      </c>
      <c r="C59" s="8" t="str">
        <f>_xlfn.XLOOKUP(Table164[[#This Row],[Theme D ID]],Table42[Theme D ID], Table42[Detail])</f>
        <v>Psychological, fatigue, and wellbeing impacts</v>
      </c>
      <c r="D59" s="5" t="s">
        <v>75</v>
      </c>
      <c r="E59" s="8" t="s">
        <v>1605</v>
      </c>
    </row>
    <row r="60" spans="1:5" hidden="1" x14ac:dyDescent="0.3">
      <c r="A60" s="5" t="s">
        <v>1257</v>
      </c>
      <c r="B60" s="5" t="str">
        <f>_xlfn.XLOOKUP(Table164[[#This Row],[Theme D ID]],Table42[Theme D ID], Table42[Broad theme type])</f>
        <v>Barriers to adaptive capacity</v>
      </c>
      <c r="C60" s="8" t="str">
        <f>_xlfn.XLOOKUP(Table164[[#This Row],[Theme D ID]],Table42[Theme D ID], Table42[Detail])</f>
        <v>No/minimal barrier identified</v>
      </c>
      <c r="D60" s="5" t="s">
        <v>27</v>
      </c>
      <c r="E60" s="5" t="s">
        <v>1606</v>
      </c>
    </row>
    <row r="61" spans="1:5" hidden="1" x14ac:dyDescent="0.3">
      <c r="A61" s="5" t="s">
        <v>1257</v>
      </c>
      <c r="B61" s="5" t="str">
        <f>_xlfn.XLOOKUP(Table164[[#This Row],[Theme D ID]],Table42[Theme D ID], Table42[Broad theme type])</f>
        <v>Barriers to adaptive capacity</v>
      </c>
      <c r="C61" s="8" t="str">
        <f>_xlfn.XLOOKUP(Table164[[#This Row],[Theme D ID]],Table42[Theme D ID], Table42[Detail])</f>
        <v>No/minimal barrier identified</v>
      </c>
      <c r="D61" s="5" t="s">
        <v>57</v>
      </c>
      <c r="E61" s="8" t="s">
        <v>1607</v>
      </c>
    </row>
    <row r="62" spans="1:5" hidden="1" x14ac:dyDescent="0.3">
      <c r="A62" s="5" t="s">
        <v>1257</v>
      </c>
      <c r="B62" s="5" t="str">
        <f>_xlfn.XLOOKUP(Table164[[#This Row],[Theme D ID]],Table42[Theme D ID], Table42[Broad theme type])</f>
        <v>Barriers to adaptive capacity</v>
      </c>
      <c r="C62" s="8" t="str">
        <f>_xlfn.XLOOKUP(Table164[[#This Row],[Theme D ID]],Table42[Theme D ID], Table42[Detail])</f>
        <v>No/minimal barrier identified</v>
      </c>
      <c r="D62" s="5" t="s">
        <v>61</v>
      </c>
      <c r="E62" s="8" t="s">
        <v>1608</v>
      </c>
    </row>
    <row r="63" spans="1:5" hidden="1" x14ac:dyDescent="0.3">
      <c r="A63" s="5" t="s">
        <v>1257</v>
      </c>
      <c r="B63" s="5" t="str">
        <f>_xlfn.XLOOKUP(Table164[[#This Row],[Theme D ID]],Table42[Theme D ID], Table42[Broad theme type])</f>
        <v>Barriers to adaptive capacity</v>
      </c>
      <c r="C63" s="8" t="str">
        <f>_xlfn.XLOOKUP(Table164[[#This Row],[Theme D ID]],Table42[Theme D ID], Table42[Detail])</f>
        <v>No/minimal barrier identified</v>
      </c>
      <c r="D63" s="5" t="s">
        <v>37</v>
      </c>
      <c r="E63" s="8" t="s">
        <v>1609</v>
      </c>
    </row>
    <row r="64" spans="1:5" hidden="1" x14ac:dyDescent="0.3">
      <c r="A64" s="5" t="s">
        <v>1257</v>
      </c>
      <c r="B64" s="5" t="str">
        <f>_xlfn.XLOOKUP(Table164[[#This Row],[Theme D ID]],Table42[Theme D ID], Table42[Broad theme type])</f>
        <v>Barriers to adaptive capacity</v>
      </c>
      <c r="C64" s="8" t="str">
        <f>_xlfn.XLOOKUP(Table164[[#This Row],[Theme D ID]],Table42[Theme D ID], Table42[Detail])</f>
        <v>No/minimal barrier identified</v>
      </c>
      <c r="D64" s="5" t="s">
        <v>64</v>
      </c>
      <c r="E64" s="8" t="s">
        <v>1610</v>
      </c>
    </row>
    <row r="65" spans="1:5" hidden="1" x14ac:dyDescent="0.3">
      <c r="A65" s="5" t="s">
        <v>1257</v>
      </c>
      <c r="B65" s="5" t="str">
        <f>_xlfn.XLOOKUP(Table164[[#This Row],[Theme D ID]],Table42[Theme D ID], Table42[Broad theme type])</f>
        <v>Barriers to adaptive capacity</v>
      </c>
      <c r="C65" s="8" t="str">
        <f>_xlfn.XLOOKUP(Table164[[#This Row],[Theme D ID]],Table42[Theme D ID], Table42[Detail])</f>
        <v>No/minimal barrier identified</v>
      </c>
      <c r="D65" s="5" t="s">
        <v>47</v>
      </c>
      <c r="E65" s="8" t="s">
        <v>1611</v>
      </c>
    </row>
    <row r="66" spans="1:5" hidden="1" x14ac:dyDescent="0.3">
      <c r="A66" s="5" t="s">
        <v>1257</v>
      </c>
      <c r="B66" s="5" t="str">
        <f>_xlfn.XLOOKUP(Table164[[#This Row],[Theme D ID]],Table42[Theme D ID], Table42[Broad theme type])</f>
        <v>Barriers to adaptive capacity</v>
      </c>
      <c r="C66" s="8" t="str">
        <f>_xlfn.XLOOKUP(Table164[[#This Row],[Theme D ID]],Table42[Theme D ID], Table42[Detail])</f>
        <v>No/minimal barrier identified</v>
      </c>
      <c r="D66" s="5" t="s">
        <v>76</v>
      </c>
      <c r="E66" s="8" t="s">
        <v>1612</v>
      </c>
    </row>
    <row r="67" spans="1:5" hidden="1" x14ac:dyDescent="0.3">
      <c r="A67" s="5" t="s">
        <v>1496</v>
      </c>
      <c r="B67" s="5" t="str">
        <f>_xlfn.XLOOKUP(Table164[[#This Row],[Theme D ID]],Table42[Theme D ID], Table42[Broad theme type])</f>
        <v>Distribution of adaptive capacity</v>
      </c>
      <c r="C67" s="8" t="str">
        <f>_xlfn.XLOOKUP(Table164[[#This Row],[Theme D ID]],Table42[Theme D ID], Table42[Detail])</f>
        <v>Large, diversified and vertically integrated firms</v>
      </c>
      <c r="D67" s="5" t="s">
        <v>42</v>
      </c>
      <c r="E67" s="8" t="s">
        <v>1613</v>
      </c>
    </row>
    <row r="68" spans="1:5" hidden="1" x14ac:dyDescent="0.3">
      <c r="A68" s="5" t="s">
        <v>1496</v>
      </c>
      <c r="B68" s="5" t="str">
        <f>_xlfn.XLOOKUP(Table164[[#This Row],[Theme D ID]],Table42[Theme D ID], Table42[Broad theme type])</f>
        <v>Distribution of adaptive capacity</v>
      </c>
      <c r="C68" s="8" t="str">
        <f>_xlfn.XLOOKUP(Table164[[#This Row],[Theme D ID]],Table42[Theme D ID], Table42[Detail])</f>
        <v>Large, diversified and vertically integrated firms</v>
      </c>
      <c r="D68" s="5" t="s">
        <v>51</v>
      </c>
      <c r="E68" s="8" t="s">
        <v>1614</v>
      </c>
    </row>
    <row r="69" spans="1:5" hidden="1" x14ac:dyDescent="0.3">
      <c r="A69" s="5" t="s">
        <v>1496</v>
      </c>
      <c r="B69" s="5" t="str">
        <f>_xlfn.XLOOKUP(Table164[[#This Row],[Theme D ID]],Table42[Theme D ID], Table42[Broad theme type])</f>
        <v>Distribution of adaptive capacity</v>
      </c>
      <c r="C69" s="8" t="str">
        <f>_xlfn.XLOOKUP(Table164[[#This Row],[Theme D ID]],Table42[Theme D ID], Table42[Detail])</f>
        <v>Large, diversified and vertically integrated firms</v>
      </c>
      <c r="D69" s="5" t="s">
        <v>69</v>
      </c>
      <c r="E69" s="8" t="s">
        <v>1615</v>
      </c>
    </row>
    <row r="70" spans="1:5" hidden="1" x14ac:dyDescent="0.3">
      <c r="A70" s="5" t="s">
        <v>1496</v>
      </c>
      <c r="B70" s="5" t="str">
        <f>_xlfn.XLOOKUP(Table164[[#This Row],[Theme D ID]],Table42[Theme D ID], Table42[Broad theme type])</f>
        <v>Distribution of adaptive capacity</v>
      </c>
      <c r="C70" s="8" t="str">
        <f>_xlfn.XLOOKUP(Table164[[#This Row],[Theme D ID]],Table42[Theme D ID], Table42[Detail])</f>
        <v>Large, diversified and vertically integrated firms</v>
      </c>
      <c r="D70" s="5" t="s">
        <v>73</v>
      </c>
      <c r="E70" s="8" t="s">
        <v>1616</v>
      </c>
    </row>
    <row r="71" spans="1:5" hidden="1" x14ac:dyDescent="0.3">
      <c r="A71" s="5" t="s">
        <v>1502</v>
      </c>
      <c r="B71" s="5" t="str">
        <f>_xlfn.XLOOKUP(Table164[[#This Row],[Theme D ID]],Table42[Theme D ID], Table42[Broad theme type])</f>
        <v>Distribution of adaptive capacity</v>
      </c>
      <c r="C71" s="8" t="str">
        <f>_xlfn.XLOOKUP(Table164[[#This Row],[Theme D ID]],Table42[Theme D ID], Table42[Detail])</f>
        <v>Small-scale and less-resourced operators</v>
      </c>
      <c r="D71" s="5" t="s">
        <v>27</v>
      </c>
      <c r="E71" s="8" t="s">
        <v>1617</v>
      </c>
    </row>
    <row r="72" spans="1:5" hidden="1" x14ac:dyDescent="0.3">
      <c r="A72" s="5" t="s">
        <v>1502</v>
      </c>
      <c r="B72" s="5" t="str">
        <f>_xlfn.XLOOKUP(Table164[[#This Row],[Theme D ID]],Table42[Theme D ID], Table42[Broad theme type])</f>
        <v>Distribution of adaptive capacity</v>
      </c>
      <c r="C72" s="8" t="str">
        <f>_xlfn.XLOOKUP(Table164[[#This Row],[Theme D ID]],Table42[Theme D ID], Table42[Detail])</f>
        <v>Small-scale and less-resourced operators</v>
      </c>
      <c r="D72" s="5" t="s">
        <v>44</v>
      </c>
      <c r="E72" s="8" t="s">
        <v>1618</v>
      </c>
    </row>
    <row r="73" spans="1:5" hidden="1" x14ac:dyDescent="0.3">
      <c r="A73" s="5" t="s">
        <v>1502</v>
      </c>
      <c r="B73" s="5" t="str">
        <f>_xlfn.XLOOKUP(Table164[[#This Row],[Theme D ID]],Table42[Theme D ID], Table42[Broad theme type])</f>
        <v>Distribution of adaptive capacity</v>
      </c>
      <c r="C73" s="8" t="str">
        <f>_xlfn.XLOOKUP(Table164[[#This Row],[Theme D ID]],Table42[Theme D ID], Table42[Detail])</f>
        <v>Small-scale and less-resourced operators</v>
      </c>
      <c r="D73" s="5" t="s">
        <v>45</v>
      </c>
      <c r="E73" s="8" t="s">
        <v>1619</v>
      </c>
    </row>
    <row r="74" spans="1:5" hidden="1" x14ac:dyDescent="0.3">
      <c r="A74" s="5" t="s">
        <v>1502</v>
      </c>
      <c r="B74" s="5" t="str">
        <f>_xlfn.XLOOKUP(Table164[[#This Row],[Theme D ID]],Table42[Theme D ID], Table42[Broad theme type])</f>
        <v>Distribution of adaptive capacity</v>
      </c>
      <c r="C74" s="8" t="str">
        <f>_xlfn.XLOOKUP(Table164[[#This Row],[Theme D ID]],Table42[Theme D ID], Table42[Detail])</f>
        <v>Small-scale and less-resourced operators</v>
      </c>
      <c r="D74" s="5" t="s">
        <v>55</v>
      </c>
      <c r="E74" s="8" t="s">
        <v>1620</v>
      </c>
    </row>
    <row r="75" spans="1:5" hidden="1" x14ac:dyDescent="0.3">
      <c r="A75" s="5" t="s">
        <v>1506</v>
      </c>
      <c r="B75" s="5" t="str">
        <f>_xlfn.XLOOKUP(Table164[[#This Row],[Theme D ID]],Table42[Theme D ID], Table42[Broad theme type])</f>
        <v>Distribution of adaptive capacity</v>
      </c>
      <c r="C75" s="8" t="str">
        <f>_xlfn.XLOOKUP(Table164[[#This Row],[Theme D ID]],Table42[Theme D ID], Table42[Detail])</f>
        <v>Export-oriented vs domestic-oriented actors</v>
      </c>
      <c r="D75" s="5" t="s">
        <v>36</v>
      </c>
      <c r="E75" s="8" t="s">
        <v>1621</v>
      </c>
    </row>
    <row r="76" spans="1:5" hidden="1" x14ac:dyDescent="0.3">
      <c r="A76" s="5" t="s">
        <v>1506</v>
      </c>
      <c r="B76" s="5" t="str">
        <f>_xlfn.XLOOKUP(Table164[[#This Row],[Theme D ID]],Table42[Theme D ID], Table42[Broad theme type])</f>
        <v>Distribution of adaptive capacity</v>
      </c>
      <c r="C76" s="8" t="str">
        <f>_xlfn.XLOOKUP(Table164[[#This Row],[Theme D ID]],Table42[Theme D ID], Table42[Detail])</f>
        <v>Export-oriented vs domestic-oriented actors</v>
      </c>
      <c r="D76" s="5" t="s">
        <v>64</v>
      </c>
      <c r="E76" s="8" t="s">
        <v>1622</v>
      </c>
    </row>
    <row r="77" spans="1:5" hidden="1" x14ac:dyDescent="0.3">
      <c r="A77" s="5" t="s">
        <v>1506</v>
      </c>
      <c r="B77" s="5" t="str">
        <f>_xlfn.XLOOKUP(Table164[[#This Row],[Theme D ID]],Table42[Theme D ID], Table42[Broad theme type])</f>
        <v>Distribution of adaptive capacity</v>
      </c>
      <c r="C77" s="8" t="str">
        <f>_xlfn.XLOOKUP(Table164[[#This Row],[Theme D ID]],Table42[Theme D ID], Table42[Detail])</f>
        <v>Export-oriented vs domestic-oriented actors</v>
      </c>
      <c r="D77" s="5" t="s">
        <v>65</v>
      </c>
      <c r="E77" s="8" t="s">
        <v>1623</v>
      </c>
    </row>
    <row r="78" spans="1:5" hidden="1" x14ac:dyDescent="0.3">
      <c r="A78" s="5" t="s">
        <v>1506</v>
      </c>
      <c r="B78" s="5" t="str">
        <f>_xlfn.XLOOKUP(Table164[[#This Row],[Theme D ID]],Table42[Theme D ID], Table42[Broad theme type])</f>
        <v>Distribution of adaptive capacity</v>
      </c>
      <c r="C78" s="8" t="str">
        <f>_xlfn.XLOOKUP(Table164[[#This Row],[Theme D ID]],Table42[Theme D ID], Table42[Detail])</f>
        <v>Export-oriented vs domestic-oriented actors</v>
      </c>
      <c r="D78" s="5" t="s">
        <v>49</v>
      </c>
      <c r="E78" s="8" t="s">
        <v>1624</v>
      </c>
    </row>
    <row r="79" spans="1:5" hidden="1" x14ac:dyDescent="0.3">
      <c r="A79" s="5" t="s">
        <v>1506</v>
      </c>
      <c r="B79" s="5" t="str">
        <f>_xlfn.XLOOKUP(Table164[[#This Row],[Theme D ID]],Table42[Theme D ID], Table42[Broad theme type])</f>
        <v>Distribution of adaptive capacity</v>
      </c>
      <c r="C79" s="8" t="str">
        <f>_xlfn.XLOOKUP(Table164[[#This Row],[Theme D ID]],Table42[Theme D ID], Table42[Detail])</f>
        <v>Export-oriented vs domestic-oriented actors</v>
      </c>
      <c r="D79" s="5" t="s">
        <v>51</v>
      </c>
      <c r="E79" s="8" t="s">
        <v>1625</v>
      </c>
    </row>
    <row r="80" spans="1:5" hidden="1" x14ac:dyDescent="0.3">
      <c r="A80" s="5" t="s">
        <v>1506</v>
      </c>
      <c r="B80" s="5" t="str">
        <f>_xlfn.XLOOKUP(Table164[[#This Row],[Theme D ID]],Table42[Theme D ID], Table42[Broad theme type])</f>
        <v>Distribution of adaptive capacity</v>
      </c>
      <c r="C80" s="8" t="str">
        <f>_xlfn.XLOOKUP(Table164[[#This Row],[Theme D ID]],Table42[Theme D ID], Table42[Detail])</f>
        <v>Export-oriented vs domestic-oriented actors</v>
      </c>
      <c r="D80" s="5" t="s">
        <v>75</v>
      </c>
      <c r="E80" s="8" t="s">
        <v>1626</v>
      </c>
    </row>
    <row r="81" spans="1:5" hidden="1" x14ac:dyDescent="0.3">
      <c r="A81" s="5" t="s">
        <v>1512</v>
      </c>
      <c r="B81" s="5" t="str">
        <f>_xlfn.XLOOKUP(Table164[[#This Row],[Theme D ID]],Table42[Theme D ID], Table42[Broad theme type])</f>
        <v>Distribution of adaptive capacity</v>
      </c>
      <c r="C81" s="8" t="str">
        <f>_xlfn.XLOOKUP(Table164[[#This Row],[Theme D ID]],Table42[Theme D ID], Table42[Detail])</f>
        <v>Vertically integrated vs fragmented supply chains</v>
      </c>
      <c r="D81" s="5" t="s">
        <v>63</v>
      </c>
      <c r="E81" s="8" t="s">
        <v>1627</v>
      </c>
    </row>
    <row r="82" spans="1:5" hidden="1" x14ac:dyDescent="0.3">
      <c r="A82" s="5" t="s">
        <v>1512</v>
      </c>
      <c r="B82" s="5" t="str">
        <f>_xlfn.XLOOKUP(Table164[[#This Row],[Theme D ID]],Table42[Theme D ID], Table42[Broad theme type])</f>
        <v>Distribution of adaptive capacity</v>
      </c>
      <c r="C82" s="8" t="str">
        <f>_xlfn.XLOOKUP(Table164[[#This Row],[Theme D ID]],Table42[Theme D ID], Table42[Detail])</f>
        <v>Vertically integrated vs fragmented supply chains</v>
      </c>
      <c r="D82" s="5" t="s">
        <v>42</v>
      </c>
      <c r="E82" s="8" t="s">
        <v>1628</v>
      </c>
    </row>
    <row r="83" spans="1:5" hidden="1" x14ac:dyDescent="0.3">
      <c r="A83" s="5" t="s">
        <v>1512</v>
      </c>
      <c r="B83" s="5" t="str">
        <f>_xlfn.XLOOKUP(Table164[[#This Row],[Theme D ID]],Table42[Theme D ID], Table42[Broad theme type])</f>
        <v>Distribution of adaptive capacity</v>
      </c>
      <c r="C83" s="8" t="str">
        <f>_xlfn.XLOOKUP(Table164[[#This Row],[Theme D ID]],Table42[Theme D ID], Table42[Detail])</f>
        <v>Vertically integrated vs fragmented supply chains</v>
      </c>
      <c r="D83" s="5" t="s">
        <v>45</v>
      </c>
      <c r="E83" s="8" t="s">
        <v>1629</v>
      </c>
    </row>
    <row r="84" spans="1:5" hidden="1" x14ac:dyDescent="0.3">
      <c r="A84" s="5" t="s">
        <v>1512</v>
      </c>
      <c r="B84" s="5" t="str">
        <f>_xlfn.XLOOKUP(Table164[[#This Row],[Theme D ID]],Table42[Theme D ID], Table42[Broad theme type])</f>
        <v>Distribution of adaptive capacity</v>
      </c>
      <c r="C84" s="8" t="str">
        <f>_xlfn.XLOOKUP(Table164[[#This Row],[Theme D ID]],Table42[Theme D ID], Table42[Detail])</f>
        <v>Vertically integrated vs fragmented supply chains</v>
      </c>
      <c r="D84" s="5" t="s">
        <v>73</v>
      </c>
      <c r="E84" s="8" t="s">
        <v>1630</v>
      </c>
    </row>
    <row r="85" spans="1:5" hidden="1" x14ac:dyDescent="0.3">
      <c r="A85" s="5" t="s">
        <v>1517</v>
      </c>
      <c r="B85" s="5" t="str">
        <f>_xlfn.XLOOKUP(Table164[[#This Row],[Theme D ID]],Table42[Theme D ID], Table42[Broad theme type])</f>
        <v>Distribution of adaptive capacity</v>
      </c>
      <c r="C85" s="8" t="str">
        <f>_xlfn.XLOOKUP(Table164[[#This Row],[Theme D ID]],Table42[Theme D ID], Table42[Detail])</f>
        <v>Strong vs weak industry organisation and coordination</v>
      </c>
      <c r="D85" s="5" t="s">
        <v>33</v>
      </c>
      <c r="E85" s="8" t="s">
        <v>1631</v>
      </c>
    </row>
    <row r="86" spans="1:5" hidden="1" x14ac:dyDescent="0.3">
      <c r="A86" s="5" t="s">
        <v>1517</v>
      </c>
      <c r="B86" s="5" t="str">
        <f>_xlfn.XLOOKUP(Table164[[#This Row],[Theme D ID]],Table42[Theme D ID], Table42[Broad theme type])</f>
        <v>Distribution of adaptive capacity</v>
      </c>
      <c r="C86" s="8" t="str">
        <f>_xlfn.XLOOKUP(Table164[[#This Row],[Theme D ID]],Table42[Theme D ID], Table42[Detail])</f>
        <v>Strong vs weak industry organisation and coordination</v>
      </c>
      <c r="D86" s="5" t="s">
        <v>44</v>
      </c>
      <c r="E86" s="8" t="s">
        <v>1632</v>
      </c>
    </row>
    <row r="87" spans="1:5" hidden="1" x14ac:dyDescent="0.3">
      <c r="A87" s="5" t="s">
        <v>1517</v>
      </c>
      <c r="B87" s="5" t="str">
        <f>_xlfn.XLOOKUP(Table164[[#This Row],[Theme D ID]],Table42[Theme D ID], Table42[Broad theme type])</f>
        <v>Distribution of adaptive capacity</v>
      </c>
      <c r="C87" s="8" t="str">
        <f>_xlfn.XLOOKUP(Table164[[#This Row],[Theme D ID]],Table42[Theme D ID], Table42[Detail])</f>
        <v>Strong vs weak industry organisation and coordination</v>
      </c>
      <c r="D87" s="5" t="s">
        <v>45</v>
      </c>
      <c r="E87" s="8" t="s">
        <v>1633</v>
      </c>
    </row>
    <row r="88" spans="1:5" hidden="1" x14ac:dyDescent="0.3">
      <c r="A88" s="5" t="s">
        <v>1517</v>
      </c>
      <c r="B88" s="5" t="str">
        <f>_xlfn.XLOOKUP(Table164[[#This Row],[Theme D ID]],Table42[Theme D ID], Table42[Broad theme type])</f>
        <v>Distribution of adaptive capacity</v>
      </c>
      <c r="C88" s="8" t="str">
        <f>_xlfn.XLOOKUP(Table164[[#This Row],[Theme D ID]],Table42[Theme D ID], Table42[Detail])</f>
        <v>Strong vs weak industry organisation and coordination</v>
      </c>
      <c r="D88" s="5" t="s">
        <v>66</v>
      </c>
      <c r="E88" s="8" t="s">
        <v>1634</v>
      </c>
    </row>
    <row r="89" spans="1:5" hidden="1" x14ac:dyDescent="0.3">
      <c r="A89" s="5" t="s">
        <v>1517</v>
      </c>
      <c r="B89" s="5" t="str">
        <f>_xlfn.XLOOKUP(Table164[[#This Row],[Theme D ID]],Table42[Theme D ID], Table42[Broad theme type])</f>
        <v>Distribution of adaptive capacity</v>
      </c>
      <c r="C89" s="8" t="str">
        <f>_xlfn.XLOOKUP(Table164[[#This Row],[Theme D ID]],Table42[Theme D ID], Table42[Detail])</f>
        <v>Strong vs weak industry organisation and coordination</v>
      </c>
      <c r="D89" s="5" t="s">
        <v>49</v>
      </c>
      <c r="E89" s="8" t="s">
        <v>1635</v>
      </c>
    </row>
    <row r="90" spans="1:5" hidden="1" x14ac:dyDescent="0.3">
      <c r="A90" s="5" t="s">
        <v>1522</v>
      </c>
      <c r="B90" s="5" t="str">
        <f>_xlfn.XLOOKUP(Table164[[#This Row],[Theme D ID]],Table42[Theme D ID], Table42[Broad theme type])</f>
        <v>Distribution of adaptive capacity</v>
      </c>
      <c r="C90" s="8" t="str">
        <f>_xlfn.XLOOKUP(Table164[[#This Row],[Theme D ID]],Table42[Theme D ID], Table42[Detail])</f>
        <v>Government vs industry adaptive roles</v>
      </c>
      <c r="D90" s="5" t="s">
        <v>23</v>
      </c>
      <c r="E90" s="8" t="s">
        <v>1636</v>
      </c>
    </row>
    <row r="91" spans="1:5" hidden="1" x14ac:dyDescent="0.3">
      <c r="A91" s="5" t="s">
        <v>1522</v>
      </c>
      <c r="B91" s="5" t="str">
        <f>_xlfn.XLOOKUP(Table164[[#This Row],[Theme D ID]],Table42[Theme D ID], Table42[Broad theme type])</f>
        <v>Distribution of adaptive capacity</v>
      </c>
      <c r="C91" s="8" t="str">
        <f>_xlfn.XLOOKUP(Table164[[#This Row],[Theme D ID]],Table42[Theme D ID], Table42[Detail])</f>
        <v>Government vs industry adaptive roles</v>
      </c>
      <c r="D91" s="5" t="s">
        <v>33</v>
      </c>
      <c r="E91" s="8" t="s">
        <v>1637</v>
      </c>
    </row>
    <row r="92" spans="1:5" hidden="1" x14ac:dyDescent="0.3">
      <c r="A92" s="5" t="s">
        <v>1522</v>
      </c>
      <c r="B92" s="5" t="str">
        <f>_xlfn.XLOOKUP(Table164[[#This Row],[Theme D ID]],Table42[Theme D ID], Table42[Broad theme type])</f>
        <v>Distribution of adaptive capacity</v>
      </c>
      <c r="C92" s="8" t="str">
        <f>_xlfn.XLOOKUP(Table164[[#This Row],[Theme D ID]],Table42[Theme D ID], Table42[Detail])</f>
        <v>Government vs industry adaptive roles</v>
      </c>
      <c r="D92" s="5" t="s">
        <v>35</v>
      </c>
      <c r="E92" s="8" t="s">
        <v>1638</v>
      </c>
    </row>
    <row r="93" spans="1:5" hidden="1" x14ac:dyDescent="0.3">
      <c r="A93" s="5" t="s">
        <v>1522</v>
      </c>
      <c r="B93" s="5" t="str">
        <f>_xlfn.XLOOKUP(Table164[[#This Row],[Theme D ID]],Table42[Theme D ID], Table42[Broad theme type])</f>
        <v>Distribution of adaptive capacity</v>
      </c>
      <c r="C93" s="8" t="str">
        <f>_xlfn.XLOOKUP(Table164[[#This Row],[Theme D ID]],Table42[Theme D ID], Table42[Detail])</f>
        <v>Government vs industry adaptive roles</v>
      </c>
      <c r="D93" s="5" t="s">
        <v>37</v>
      </c>
      <c r="E93" s="8" t="s">
        <v>1639</v>
      </c>
    </row>
    <row r="94" spans="1:5" hidden="1" x14ac:dyDescent="0.3">
      <c r="A94" s="5" t="s">
        <v>1522</v>
      </c>
      <c r="B94" s="5" t="str">
        <f>_xlfn.XLOOKUP(Table164[[#This Row],[Theme D ID]],Table42[Theme D ID], Table42[Broad theme type])</f>
        <v>Distribution of adaptive capacity</v>
      </c>
      <c r="C94" s="8" t="str">
        <f>_xlfn.XLOOKUP(Table164[[#This Row],[Theme D ID]],Table42[Theme D ID], Table42[Detail])</f>
        <v>Government vs industry adaptive roles</v>
      </c>
      <c r="D94" s="5" t="s">
        <v>71</v>
      </c>
      <c r="E94" s="8" t="s">
        <v>1640</v>
      </c>
    </row>
    <row r="95" spans="1:5" hidden="1" x14ac:dyDescent="0.3">
      <c r="A95" s="5" t="s">
        <v>1526</v>
      </c>
      <c r="B95" s="5" t="str">
        <f>_xlfn.XLOOKUP(Table164[[#This Row],[Theme D ID]],Table42[Theme D ID], Table42[Broad theme type])</f>
        <v>Distribution of adaptive capacity</v>
      </c>
      <c r="C95" s="8" t="str">
        <f>_xlfn.XLOOKUP(Table164[[#This Row],[Theme D ID]],Table42[Theme D ID], Table42[Detail])</f>
        <v>Firms with pre-existing experience and capacity</v>
      </c>
      <c r="D95" s="5" t="s">
        <v>31</v>
      </c>
      <c r="E95" s="8" t="s">
        <v>1641</v>
      </c>
    </row>
    <row r="96" spans="1:5" hidden="1" x14ac:dyDescent="0.3">
      <c r="A96" s="5" t="s">
        <v>1526</v>
      </c>
      <c r="B96" s="5" t="str">
        <f>_xlfn.XLOOKUP(Table164[[#This Row],[Theme D ID]],Table42[Theme D ID], Table42[Broad theme type])</f>
        <v>Distribution of adaptive capacity</v>
      </c>
      <c r="C96" s="8" t="str">
        <f>_xlfn.XLOOKUP(Table164[[#This Row],[Theme D ID]],Table42[Theme D ID], Table42[Detail])</f>
        <v>Firms with pre-existing experience and capacity</v>
      </c>
      <c r="D96" s="5" t="s">
        <v>35</v>
      </c>
      <c r="E96" s="8" t="s">
        <v>1642</v>
      </c>
    </row>
    <row r="97" spans="1:5" hidden="1" x14ac:dyDescent="0.3">
      <c r="A97" s="5" t="s">
        <v>1526</v>
      </c>
      <c r="B97" s="5" t="str">
        <f>_xlfn.XLOOKUP(Table164[[#This Row],[Theme D ID]],Table42[Theme D ID], Table42[Broad theme type])</f>
        <v>Distribution of adaptive capacity</v>
      </c>
      <c r="C97" s="8" t="str">
        <f>_xlfn.XLOOKUP(Table164[[#This Row],[Theme D ID]],Table42[Theme D ID], Table42[Detail])</f>
        <v>Firms with pre-existing experience and capacity</v>
      </c>
      <c r="D97" s="5" t="s">
        <v>37</v>
      </c>
      <c r="E97" s="8" t="s">
        <v>1643</v>
      </c>
    </row>
    <row r="98" spans="1:5" hidden="1" x14ac:dyDescent="0.3">
      <c r="A98" s="5" t="s">
        <v>1526</v>
      </c>
      <c r="B98" s="5" t="str">
        <f>_xlfn.XLOOKUP(Table164[[#This Row],[Theme D ID]],Table42[Theme D ID], Table42[Broad theme type])</f>
        <v>Distribution of adaptive capacity</v>
      </c>
      <c r="C98" s="8" t="str">
        <f>_xlfn.XLOOKUP(Table164[[#This Row],[Theme D ID]],Table42[Theme D ID], Table42[Detail])</f>
        <v>Firms with pre-existing experience and capacity</v>
      </c>
      <c r="D98" s="5" t="s">
        <v>44</v>
      </c>
      <c r="E98" s="8" t="s">
        <v>1644</v>
      </c>
    </row>
    <row r="99" spans="1:5" hidden="1" x14ac:dyDescent="0.3">
      <c r="A99" s="5" t="s">
        <v>1526</v>
      </c>
      <c r="B99" s="5" t="str">
        <f>_xlfn.XLOOKUP(Table164[[#This Row],[Theme D ID]],Table42[Theme D ID], Table42[Broad theme type])</f>
        <v>Distribution of adaptive capacity</v>
      </c>
      <c r="C99" s="8" t="str">
        <f>_xlfn.XLOOKUP(Table164[[#This Row],[Theme D ID]],Table42[Theme D ID], Table42[Detail])</f>
        <v>Firms with pre-existing experience and capacity</v>
      </c>
      <c r="D99" s="5" t="s">
        <v>71</v>
      </c>
      <c r="E99" s="8" t="s">
        <v>1645</v>
      </c>
    </row>
    <row r="100" spans="1:5" hidden="1" x14ac:dyDescent="0.3">
      <c r="A100" s="5" t="s">
        <v>1531</v>
      </c>
      <c r="B100" s="5" t="str">
        <f>_xlfn.XLOOKUP(Table164[[#This Row],[Theme D ID]],Table42[Theme D ID], Table42[Broad theme type])</f>
        <v>Distribution of adaptive capacity</v>
      </c>
      <c r="C100" s="8" t="str">
        <f>_xlfn.XLOOKUP(Table164[[#This Row],[Theme D ID]],Table42[Theme D ID], Table42[Detail])</f>
        <v>Labour-reliant vs labour-independent systems</v>
      </c>
      <c r="D100" s="5" t="s">
        <v>57</v>
      </c>
      <c r="E100" s="8" t="s">
        <v>1646</v>
      </c>
    </row>
    <row r="101" spans="1:5" hidden="1" x14ac:dyDescent="0.3">
      <c r="A101" s="8" t="s">
        <v>1531</v>
      </c>
      <c r="B101" s="8" t="str">
        <f>_xlfn.XLOOKUP(Table164[[#This Row],[Theme D ID]],Table42[Theme D ID], Table42[Broad theme type])</f>
        <v>Distribution of adaptive capacity</v>
      </c>
      <c r="C101" s="8" t="str">
        <f>_xlfn.XLOOKUP(Table164[[#This Row],[Theme D ID]],Table42[Theme D ID], Table42[Detail])</f>
        <v>Labour-reliant vs labour-independent systems</v>
      </c>
      <c r="D101" s="8" t="s">
        <v>59</v>
      </c>
      <c r="E101" s="8" t="s">
        <v>1647</v>
      </c>
    </row>
    <row r="102" spans="1:5" hidden="1" x14ac:dyDescent="0.3">
      <c r="A102" s="8" t="s">
        <v>1531</v>
      </c>
      <c r="B102" s="8" t="str">
        <f>_xlfn.XLOOKUP(Table164[[#This Row],[Theme D ID]],Table42[Theme D ID], Table42[Broad theme type])</f>
        <v>Distribution of adaptive capacity</v>
      </c>
      <c r="C102" s="8" t="str">
        <f>_xlfn.XLOOKUP(Table164[[#This Row],[Theme D ID]],Table42[Theme D ID], Table42[Detail])</f>
        <v>Labour-reliant vs labour-independent systems</v>
      </c>
      <c r="D102" s="8" t="s">
        <v>42</v>
      </c>
      <c r="E102" s="8" t="s">
        <v>1648</v>
      </c>
    </row>
    <row r="103" spans="1:5" hidden="1" x14ac:dyDescent="0.3">
      <c r="A103" s="8" t="s">
        <v>1531</v>
      </c>
      <c r="B103" s="8" t="str">
        <f>_xlfn.XLOOKUP(Table164[[#This Row],[Theme D ID]],Table42[Theme D ID], Table42[Broad theme type])</f>
        <v>Distribution of adaptive capacity</v>
      </c>
      <c r="C103" s="8" t="str">
        <f>_xlfn.XLOOKUP(Table164[[#This Row],[Theme D ID]],Table42[Theme D ID], Table42[Detail])</f>
        <v>Labour-reliant vs labour-independent systems</v>
      </c>
      <c r="D103" s="8" t="s">
        <v>67</v>
      </c>
      <c r="E103" s="8" t="s">
        <v>1649</v>
      </c>
    </row>
    <row r="104" spans="1:5" hidden="1" x14ac:dyDescent="0.3">
      <c r="A104" s="5" t="s">
        <v>1536</v>
      </c>
      <c r="B104" s="5" t="str">
        <f>_xlfn.XLOOKUP(Table164[[#This Row],[Theme D ID]],Table42[Theme D ID], Table42[Broad theme type])</f>
        <v>Distribution of adaptive capacity</v>
      </c>
      <c r="C104" s="8" t="str">
        <f>_xlfn.XLOOKUP(Table164[[#This Row],[Theme D ID]],Table42[Theme D ID], Table42[Detail])</f>
        <v>Remote and Indigenous enterprises</v>
      </c>
      <c r="D104" s="5" t="s">
        <v>27</v>
      </c>
      <c r="E104" s="8" t="s">
        <v>1650</v>
      </c>
    </row>
    <row r="105" spans="1:5" hidden="1" x14ac:dyDescent="0.3">
      <c r="A105" s="5" t="s">
        <v>1536</v>
      </c>
      <c r="B105" s="5" t="str">
        <f>_xlfn.XLOOKUP(Table164[[#This Row],[Theme D ID]],Table42[Theme D ID], Table42[Broad theme type])</f>
        <v>Distribution of adaptive capacity</v>
      </c>
      <c r="C105" s="8" t="str">
        <f>_xlfn.XLOOKUP(Table164[[#This Row],[Theme D ID]],Table42[Theme D ID], Table42[Detail])</f>
        <v>Remote and Indigenous enterprises</v>
      </c>
      <c r="D105" s="5" t="s">
        <v>37</v>
      </c>
      <c r="E105" s="8" t="s">
        <v>1651</v>
      </c>
    </row>
    <row r="106" spans="1:5" hidden="1" x14ac:dyDescent="0.3">
      <c r="A106" s="5" t="s">
        <v>1536</v>
      </c>
      <c r="B106" s="5" t="str">
        <f>_xlfn.XLOOKUP(Table164[[#This Row],[Theme D ID]],Table42[Theme D ID], Table42[Broad theme type])</f>
        <v>Distribution of adaptive capacity</v>
      </c>
      <c r="C106" s="8" t="str">
        <f>_xlfn.XLOOKUP(Table164[[#This Row],[Theme D ID]],Table42[Theme D ID], Table42[Detail])</f>
        <v>Remote and Indigenous enterprises</v>
      </c>
      <c r="D106" s="5" t="s">
        <v>66</v>
      </c>
      <c r="E106" s="8" t="s">
        <v>1652</v>
      </c>
    </row>
    <row r="107" spans="1:5" hidden="1" x14ac:dyDescent="0.3">
      <c r="A107" s="5" t="s">
        <v>1541</v>
      </c>
      <c r="B107" s="5" t="str">
        <f>_xlfn.XLOOKUP(Table164[[#This Row],[Theme D ID]],Table42[Theme D ID], Table42[Broad theme type])</f>
        <v>Distribution of adaptive capacity</v>
      </c>
      <c r="C107" s="8" t="str">
        <f>_xlfn.XLOOKUP(Table164[[#This Row],[Theme D ID]],Table42[Theme D ID], Table42[Detail])</f>
        <v>Firms able to innovate and adapt quickly</v>
      </c>
      <c r="D107" s="5" t="s">
        <v>31</v>
      </c>
      <c r="E107" s="8" t="s">
        <v>1653</v>
      </c>
    </row>
    <row r="108" spans="1:5" hidden="1" x14ac:dyDescent="0.3">
      <c r="A108" s="5" t="s">
        <v>1541</v>
      </c>
      <c r="B108" s="5" t="str">
        <f>_xlfn.XLOOKUP(Table164[[#This Row],[Theme D ID]],Table42[Theme D ID], Table42[Broad theme type])</f>
        <v>Distribution of adaptive capacity</v>
      </c>
      <c r="C108" s="8" t="str">
        <f>_xlfn.XLOOKUP(Table164[[#This Row],[Theme D ID]],Table42[Theme D ID], Table42[Detail])</f>
        <v>Firms able to innovate and adapt quickly</v>
      </c>
      <c r="D108" s="5" t="s">
        <v>57</v>
      </c>
      <c r="E108" s="8" t="s">
        <v>1654</v>
      </c>
    </row>
    <row r="109" spans="1:5" hidden="1" x14ac:dyDescent="0.3">
      <c r="A109" s="5" t="s">
        <v>1541</v>
      </c>
      <c r="B109" s="5" t="str">
        <f>_xlfn.XLOOKUP(Table164[[#This Row],[Theme D ID]],Table42[Theme D ID], Table42[Broad theme type])</f>
        <v>Distribution of adaptive capacity</v>
      </c>
      <c r="C109" s="8" t="str">
        <f>_xlfn.XLOOKUP(Table164[[#This Row],[Theme D ID]],Table42[Theme D ID], Table42[Detail])</f>
        <v>Firms able to innovate and adapt quickly</v>
      </c>
      <c r="D109" s="5" t="s">
        <v>63</v>
      </c>
      <c r="E109" s="8" t="s">
        <v>1655</v>
      </c>
    </row>
    <row r="110" spans="1:5" hidden="1" x14ac:dyDescent="0.3">
      <c r="A110" s="5" t="s">
        <v>1541</v>
      </c>
      <c r="B110" s="5" t="str">
        <f>_xlfn.XLOOKUP(Table164[[#This Row],[Theme D ID]],Table42[Theme D ID], Table42[Broad theme type])</f>
        <v>Distribution of adaptive capacity</v>
      </c>
      <c r="C110" s="8" t="str">
        <f>_xlfn.XLOOKUP(Table164[[#This Row],[Theme D ID]],Table42[Theme D ID], Table42[Detail])</f>
        <v>Firms able to innovate and adapt quickly</v>
      </c>
      <c r="D110" s="5" t="s">
        <v>38</v>
      </c>
      <c r="E110" s="8" t="s">
        <v>1656</v>
      </c>
    </row>
    <row r="111" spans="1:5" hidden="1" x14ac:dyDescent="0.3">
      <c r="A111" s="5" t="s">
        <v>1541</v>
      </c>
      <c r="B111" s="5" t="str">
        <f>_xlfn.XLOOKUP(Table164[[#This Row],[Theme D ID]],Table42[Theme D ID], Table42[Broad theme type])</f>
        <v>Distribution of adaptive capacity</v>
      </c>
      <c r="C111" s="8" t="str">
        <f>_xlfn.XLOOKUP(Table164[[#This Row],[Theme D ID]],Table42[Theme D ID], Table42[Detail])</f>
        <v>Firms able to innovate and adapt quickly</v>
      </c>
      <c r="D111" s="5" t="s">
        <v>42</v>
      </c>
      <c r="E111" s="8" t="s">
        <v>1657</v>
      </c>
    </row>
    <row r="112" spans="1:5" hidden="1" x14ac:dyDescent="0.3">
      <c r="A112" s="5" t="s">
        <v>1541</v>
      </c>
      <c r="B112" s="5" t="str">
        <f>_xlfn.XLOOKUP(Table164[[#This Row],[Theme D ID]],Table42[Theme D ID], Table42[Broad theme type])</f>
        <v>Distribution of adaptive capacity</v>
      </c>
      <c r="C112" s="8" t="str">
        <f>_xlfn.XLOOKUP(Table164[[#This Row],[Theme D ID]],Table42[Theme D ID], Table42[Detail])</f>
        <v>Firms able to innovate and adapt quickly</v>
      </c>
      <c r="D112" s="5" t="s">
        <v>55</v>
      </c>
      <c r="E112" s="8" t="s">
        <v>1658</v>
      </c>
    </row>
    <row r="113" spans="1:5" hidden="1" x14ac:dyDescent="0.3">
      <c r="A113" s="5" t="s">
        <v>1541</v>
      </c>
      <c r="B113" s="5" t="str">
        <f>_xlfn.XLOOKUP(Table164[[#This Row],[Theme D ID]],Table42[Theme D ID], Table42[Broad theme type])</f>
        <v>Distribution of adaptive capacity</v>
      </c>
      <c r="C113" s="8" t="str">
        <f>_xlfn.XLOOKUP(Table164[[#This Row],[Theme D ID]],Table42[Theme D ID], Table42[Detail])</f>
        <v>Firms able to innovate and adapt quickly</v>
      </c>
      <c r="D113" s="5" t="s">
        <v>75</v>
      </c>
      <c r="E113" s="8" t="s">
        <v>1659</v>
      </c>
    </row>
    <row r="114" spans="1:5" hidden="1" x14ac:dyDescent="0.3">
      <c r="A114" s="5" t="s">
        <v>1546</v>
      </c>
      <c r="B114" s="5" t="str">
        <f>_xlfn.XLOOKUP(Table164[[#This Row],[Theme D ID]],Table42[Theme D ID], Table42[Broad theme type])</f>
        <v>Distribution of adaptive capacity</v>
      </c>
      <c r="C114" s="8" t="str">
        <f>_xlfn.XLOOKUP(Table164[[#This Row],[Theme D ID]],Table42[Theme D ID], Table42[Detail])</f>
        <v>No clear differential identified</v>
      </c>
      <c r="D114" s="5" t="s">
        <v>61</v>
      </c>
      <c r="E114" s="8" t="s">
        <v>1660</v>
      </c>
    </row>
    <row r="115" spans="1:5" hidden="1" x14ac:dyDescent="0.3">
      <c r="A115" s="5" t="s">
        <v>1546</v>
      </c>
      <c r="B115" s="5" t="str">
        <f>_xlfn.XLOOKUP(Table164[[#This Row],[Theme D ID]],Table42[Theme D ID], Table42[Broad theme type])</f>
        <v>Distribution of adaptive capacity</v>
      </c>
      <c r="C115" s="8" t="str">
        <f>_xlfn.XLOOKUP(Table164[[#This Row],[Theme D ID]],Table42[Theme D ID], Table42[Detail])</f>
        <v>No clear differential identified</v>
      </c>
      <c r="D115" s="5" t="s">
        <v>46</v>
      </c>
      <c r="E115" s="8" t="s">
        <v>1661</v>
      </c>
    </row>
    <row r="116" spans="1:5" hidden="1" x14ac:dyDescent="0.3">
      <c r="A116" s="5" t="s">
        <v>1546</v>
      </c>
      <c r="B116" s="5" t="str">
        <f>_xlfn.XLOOKUP(Table164[[#This Row],[Theme D ID]],Table42[Theme D ID], Table42[Broad theme type])</f>
        <v>Distribution of adaptive capacity</v>
      </c>
      <c r="C116" s="8" t="str">
        <f>_xlfn.XLOOKUP(Table164[[#This Row],[Theme D ID]],Table42[Theme D ID], Table42[Detail])</f>
        <v>No clear differential identified</v>
      </c>
      <c r="D116" s="5" t="s">
        <v>47</v>
      </c>
      <c r="E116" s="8" t="s">
        <v>1662</v>
      </c>
    </row>
    <row r="117" spans="1:5" hidden="1" x14ac:dyDescent="0.3">
      <c r="A117" s="5" t="s">
        <v>1546</v>
      </c>
      <c r="B117" s="5" t="str">
        <f>_xlfn.XLOOKUP(Table164[[#This Row],[Theme D ID]],Table42[Theme D ID], Table42[Broad theme type])</f>
        <v>Distribution of adaptive capacity</v>
      </c>
      <c r="C117" s="8" t="str">
        <f>_xlfn.XLOOKUP(Table164[[#This Row],[Theme D ID]],Table42[Theme D ID], Table42[Detail])</f>
        <v>No clear differential identified</v>
      </c>
      <c r="D117" s="5" t="s">
        <v>53</v>
      </c>
      <c r="E117" s="8" t="s">
        <v>1663</v>
      </c>
    </row>
    <row r="118" spans="1:5" hidden="1" x14ac:dyDescent="0.3">
      <c r="A118" s="5" t="s">
        <v>1546</v>
      </c>
      <c r="B118" s="5" t="str">
        <f>_xlfn.XLOOKUP(Table164[[#This Row],[Theme D ID]],Table42[Theme D ID], Table42[Broad theme type])</f>
        <v>Distribution of adaptive capacity</v>
      </c>
      <c r="C118" s="8" t="str">
        <f>_xlfn.XLOOKUP(Table164[[#This Row],[Theme D ID]],Table42[Theme D ID], Table42[Detail])</f>
        <v>No clear differential identified</v>
      </c>
      <c r="D118" s="5" t="s">
        <v>76</v>
      </c>
      <c r="E118" s="8" t="s">
        <v>1664</v>
      </c>
    </row>
    <row r="119" spans="1:5" hidden="1" x14ac:dyDescent="0.3">
      <c r="A119" s="5" t="s">
        <v>1355</v>
      </c>
      <c r="B119" s="8" t="str">
        <f>_xlfn.XLOOKUP(Table164[[#This Row],[Theme D ID]],Table42[Theme D ID], Table42[Broad theme type])</f>
        <v>Data gaps</v>
      </c>
      <c r="C119" s="8" t="str">
        <f>_xlfn.XLOOKUP(Table164[[#This Row],[Theme D ID]],Table42[Theme D ID], Table42[Detail])</f>
        <v>Real-time market and price information</v>
      </c>
      <c r="D119" s="5" t="s">
        <v>63</v>
      </c>
      <c r="E119" s="8" t="s">
        <v>1665</v>
      </c>
    </row>
    <row r="120" spans="1:5" hidden="1" x14ac:dyDescent="0.3">
      <c r="A120" s="5" t="s">
        <v>1355</v>
      </c>
      <c r="B120" s="8" t="str">
        <f>_xlfn.XLOOKUP(Table164[[#This Row],[Theme D ID]],Table42[Theme D ID], Table42[Broad theme type])</f>
        <v>Data gaps</v>
      </c>
      <c r="C120" s="8" t="str">
        <f>_xlfn.XLOOKUP(Table164[[#This Row],[Theme D ID]],Table42[Theme D ID], Table42[Detail])</f>
        <v>Real-time market and price information</v>
      </c>
      <c r="D120" s="5" t="s">
        <v>35</v>
      </c>
      <c r="E120" s="8" t="s">
        <v>1666</v>
      </c>
    </row>
    <row r="121" spans="1:5" hidden="1" x14ac:dyDescent="0.3">
      <c r="A121" s="5" t="s">
        <v>1355</v>
      </c>
      <c r="B121" s="8" t="str">
        <f>_xlfn.XLOOKUP(Table164[[#This Row],[Theme D ID]],Table42[Theme D ID], Table42[Broad theme type])</f>
        <v>Data gaps</v>
      </c>
      <c r="C121" s="8" t="str">
        <f>_xlfn.XLOOKUP(Table164[[#This Row],[Theme D ID]],Table42[Theme D ID], Table42[Detail])</f>
        <v>Real-time market and price information</v>
      </c>
      <c r="D121" s="5" t="s">
        <v>67</v>
      </c>
      <c r="E121" s="8" t="s">
        <v>1667</v>
      </c>
    </row>
    <row r="122" spans="1:5" hidden="1" x14ac:dyDescent="0.3">
      <c r="A122" s="5" t="s">
        <v>1355</v>
      </c>
      <c r="B122" s="8" t="str">
        <f>_xlfn.XLOOKUP(Table164[[#This Row],[Theme D ID]],Table42[Theme D ID], Table42[Broad theme type])</f>
        <v>Data gaps</v>
      </c>
      <c r="C122" s="8" t="str">
        <f>_xlfn.XLOOKUP(Table164[[#This Row],[Theme D ID]],Table42[Theme D ID], Table42[Detail])</f>
        <v>Real-time market and price information</v>
      </c>
      <c r="D122" s="5" t="s">
        <v>75</v>
      </c>
      <c r="E122" s="8" t="s">
        <v>1668</v>
      </c>
    </row>
    <row r="123" spans="1:5" hidden="1" x14ac:dyDescent="0.3">
      <c r="A123" s="5" t="s">
        <v>1361</v>
      </c>
      <c r="B123" s="5" t="str">
        <f>_xlfn.XLOOKUP(Table164[[#This Row],[Theme D ID]],Table42[Theme D ID], Table42[Broad theme type])</f>
        <v>Data gaps</v>
      </c>
      <c r="C123" s="8" t="str">
        <f>_xlfn.XLOOKUP(Table164[[#This Row],[Theme D ID]],Table42[Theme D ID], Table42[Detail])</f>
        <v>Supply chain and logistics visibility</v>
      </c>
      <c r="D123" s="5" t="s">
        <v>57</v>
      </c>
      <c r="E123" s="8" t="s">
        <v>1669</v>
      </c>
    </row>
    <row r="124" spans="1:5" hidden="1" x14ac:dyDescent="0.3">
      <c r="A124" s="5" t="s">
        <v>1361</v>
      </c>
      <c r="B124" s="8" t="str">
        <f>_xlfn.XLOOKUP(Table164[[#This Row],[Theme D ID]],Table42[Theme D ID], Table42[Broad theme type])</f>
        <v>Data gaps</v>
      </c>
      <c r="C124" s="8" t="str">
        <f>_xlfn.XLOOKUP(Table164[[#This Row],[Theme D ID]],Table42[Theme D ID], Table42[Detail])</f>
        <v>Supply chain and logistics visibility</v>
      </c>
      <c r="D124" s="5" t="s">
        <v>66</v>
      </c>
      <c r="E124" s="8" t="s">
        <v>1670</v>
      </c>
    </row>
    <row r="125" spans="1:5" hidden="1" x14ac:dyDescent="0.3">
      <c r="A125" s="5" t="s">
        <v>1361</v>
      </c>
      <c r="B125" s="8" t="str">
        <f>_xlfn.XLOOKUP(Table164[[#This Row],[Theme D ID]],Table42[Theme D ID], Table42[Broad theme type])</f>
        <v>Data gaps</v>
      </c>
      <c r="C125" s="8" t="str">
        <f>_xlfn.XLOOKUP(Table164[[#This Row],[Theme D ID]],Table42[Theme D ID], Table42[Detail])</f>
        <v>Supply chain and logistics visibility</v>
      </c>
      <c r="D125" s="5" t="s">
        <v>49</v>
      </c>
      <c r="E125" s="8" t="s">
        <v>1671</v>
      </c>
    </row>
    <row r="126" spans="1:5" hidden="1" x14ac:dyDescent="0.3">
      <c r="A126" s="5" t="s">
        <v>1361</v>
      </c>
      <c r="B126" s="5" t="str">
        <f>_xlfn.XLOOKUP(Table164[[#This Row],[Theme D ID]],Table42[Theme D ID], Table42[Broad theme type])</f>
        <v>Data gaps</v>
      </c>
      <c r="C126" s="8" t="str">
        <f>_xlfn.XLOOKUP(Table164[[#This Row],[Theme D ID]],Table42[Theme D ID], Table42[Detail])</f>
        <v>Supply chain and logistics visibility</v>
      </c>
      <c r="D126" s="5" t="s">
        <v>69</v>
      </c>
      <c r="E126" s="8" t="s">
        <v>1672</v>
      </c>
    </row>
    <row r="127" spans="1:5" hidden="1" x14ac:dyDescent="0.3">
      <c r="A127" s="5" t="s">
        <v>1361</v>
      </c>
      <c r="B127" s="5" t="str">
        <f>_xlfn.XLOOKUP(Table164[[#This Row],[Theme D ID]],Table42[Theme D ID], Table42[Broad theme type])</f>
        <v>Data gaps</v>
      </c>
      <c r="C127" s="8" t="str">
        <f>_xlfn.XLOOKUP(Table164[[#This Row],[Theme D ID]],Table42[Theme D ID], Table42[Detail])</f>
        <v>Supply chain and logistics visibility</v>
      </c>
      <c r="D127" s="5" t="s">
        <v>53</v>
      </c>
      <c r="E127" s="8" t="s">
        <v>1673</v>
      </c>
    </row>
    <row r="128" spans="1:5" hidden="1" x14ac:dyDescent="0.3">
      <c r="A128" s="5" t="s">
        <v>1361</v>
      </c>
      <c r="B128" s="8" t="str">
        <f>_xlfn.XLOOKUP(Table164[[#This Row],[Theme D ID]],Table42[Theme D ID], Table42[Broad theme type])</f>
        <v>Data gaps</v>
      </c>
      <c r="C128" s="8" t="str">
        <f>_xlfn.XLOOKUP(Table164[[#This Row],[Theme D ID]],Table42[Theme D ID], Table42[Detail])</f>
        <v>Supply chain and logistics visibility</v>
      </c>
      <c r="D128" s="5" t="s">
        <v>55</v>
      </c>
      <c r="E128" s="8" t="s">
        <v>1674</v>
      </c>
    </row>
    <row r="129" spans="1:5" hidden="1" x14ac:dyDescent="0.3">
      <c r="A129" s="5" t="s">
        <v>1365</v>
      </c>
      <c r="B129" s="8" t="str">
        <f>_xlfn.XLOOKUP(Table164[[#This Row],[Theme D ID]],Table42[Theme D ID], Table42[Broad theme type])</f>
        <v>Data gaps</v>
      </c>
      <c r="C129" s="8" t="str">
        <f>_xlfn.XLOOKUP(Table164[[#This Row],[Theme D ID]],Table42[Theme D ID], Table42[Detail])</f>
        <v>Economic impact and business conditions data</v>
      </c>
      <c r="D129" s="5" t="s">
        <v>33</v>
      </c>
      <c r="E129" s="8" t="s">
        <v>1675</v>
      </c>
    </row>
    <row r="130" spans="1:5" hidden="1" x14ac:dyDescent="0.3">
      <c r="A130" s="5" t="s">
        <v>1365</v>
      </c>
      <c r="B130" s="8" t="str">
        <f>_xlfn.XLOOKUP(Table164[[#This Row],[Theme D ID]],Table42[Theme D ID], Table42[Broad theme type])</f>
        <v>Data gaps</v>
      </c>
      <c r="C130" s="8" t="str">
        <f>_xlfn.XLOOKUP(Table164[[#This Row],[Theme D ID]],Table42[Theme D ID], Table42[Detail])</f>
        <v>Economic impact and business conditions data</v>
      </c>
      <c r="D130" s="5" t="s">
        <v>35</v>
      </c>
      <c r="E130" s="8" t="s">
        <v>1676</v>
      </c>
    </row>
    <row r="131" spans="1:5" hidden="1" x14ac:dyDescent="0.3">
      <c r="A131" s="5" t="s">
        <v>1365</v>
      </c>
      <c r="B131" s="8" t="str">
        <f>_xlfn.XLOOKUP(Table164[[#This Row],[Theme D ID]],Table42[Theme D ID], Table42[Broad theme type])</f>
        <v>Data gaps</v>
      </c>
      <c r="C131" s="8" t="str">
        <f>_xlfn.XLOOKUP(Table164[[#This Row],[Theme D ID]],Table42[Theme D ID], Table42[Detail])</f>
        <v>Economic impact and business conditions data</v>
      </c>
      <c r="D131" s="5" t="s">
        <v>37</v>
      </c>
      <c r="E131" s="8" t="s">
        <v>1677</v>
      </c>
    </row>
    <row r="132" spans="1:5" hidden="1" x14ac:dyDescent="0.3">
      <c r="A132" s="5" t="s">
        <v>1365</v>
      </c>
      <c r="B132" s="5" t="str">
        <f>_xlfn.XLOOKUP(Table164[[#This Row],[Theme D ID]],Table42[Theme D ID], Table42[Broad theme type])</f>
        <v>Data gaps</v>
      </c>
      <c r="C132" s="8" t="str">
        <f>_xlfn.XLOOKUP(Table164[[#This Row],[Theme D ID]],Table42[Theme D ID], Table42[Detail])</f>
        <v>Economic impact and business conditions data</v>
      </c>
      <c r="D132" s="5" t="s">
        <v>69</v>
      </c>
      <c r="E132" s="8" t="s">
        <v>1678</v>
      </c>
    </row>
    <row r="133" spans="1:5" hidden="1" x14ac:dyDescent="0.3">
      <c r="A133" s="5" t="s">
        <v>1369</v>
      </c>
      <c r="B133" s="8" t="str">
        <f>_xlfn.XLOOKUP(Table164[[#This Row],[Theme D ID]],Table42[Theme D ID], Table42[Broad theme type])</f>
        <v>Data gaps</v>
      </c>
      <c r="C133" s="8" t="str">
        <f>_xlfn.XLOOKUP(Table164[[#This Row],[Theme D ID]],Table42[Theme D ID], Table42[Detail])</f>
        <v>Demand and consumption patterns</v>
      </c>
      <c r="D133" s="5" t="s">
        <v>63</v>
      </c>
      <c r="E133" s="8" t="s">
        <v>1679</v>
      </c>
    </row>
    <row r="134" spans="1:5" hidden="1" x14ac:dyDescent="0.3">
      <c r="A134" s="5" t="s">
        <v>1369</v>
      </c>
      <c r="B134" s="8" t="str">
        <f>_xlfn.XLOOKUP(Table164[[#This Row],[Theme D ID]],Table42[Theme D ID], Table42[Broad theme type])</f>
        <v>Data gaps</v>
      </c>
      <c r="C134" s="8" t="str">
        <f>_xlfn.XLOOKUP(Table164[[#This Row],[Theme D ID]],Table42[Theme D ID], Table42[Detail])</f>
        <v>Demand and consumption patterns</v>
      </c>
      <c r="D134" s="5" t="s">
        <v>38</v>
      </c>
      <c r="E134" s="8" t="s">
        <v>1680</v>
      </c>
    </row>
    <row r="135" spans="1:5" hidden="1" x14ac:dyDescent="0.3">
      <c r="A135" s="5" t="s">
        <v>1369</v>
      </c>
      <c r="B135" s="8" t="str">
        <f>_xlfn.XLOOKUP(Table164[[#This Row],[Theme D ID]],Table42[Theme D ID], Table42[Broad theme type])</f>
        <v>Data gaps</v>
      </c>
      <c r="C135" s="8" t="str">
        <f>_xlfn.XLOOKUP(Table164[[#This Row],[Theme D ID]],Table42[Theme D ID], Table42[Detail])</f>
        <v>Demand and consumption patterns</v>
      </c>
      <c r="D135" s="5" t="s">
        <v>67</v>
      </c>
      <c r="E135" s="8" t="s">
        <v>1681</v>
      </c>
    </row>
    <row r="136" spans="1:5" hidden="1" x14ac:dyDescent="0.3">
      <c r="A136" s="5" t="s">
        <v>1373</v>
      </c>
      <c r="B136" s="5" t="str">
        <f>_xlfn.XLOOKUP(Table164[[#This Row],[Theme D ID]],Table42[Theme D ID], Table42[Broad theme type])</f>
        <v>Data gaps</v>
      </c>
      <c r="C136" s="8" t="str">
        <f>_xlfn.XLOOKUP(Table164[[#This Row],[Theme D ID]],Table42[Theme D ID], Table42[Detail])</f>
        <v>Labour availability and workforce data</v>
      </c>
      <c r="D136" s="5" t="s">
        <v>57</v>
      </c>
      <c r="E136" s="8" t="s">
        <v>1682</v>
      </c>
    </row>
    <row r="137" spans="1:5" hidden="1" x14ac:dyDescent="0.3">
      <c r="A137" s="5" t="s">
        <v>1373</v>
      </c>
      <c r="B137" s="8" t="str">
        <f>_xlfn.XLOOKUP(Table164[[#This Row],[Theme D ID]],Table42[Theme D ID], Table42[Broad theme type])</f>
        <v>Data gaps</v>
      </c>
      <c r="C137" s="8" t="str">
        <f>_xlfn.XLOOKUP(Table164[[#This Row],[Theme D ID]],Table42[Theme D ID], Table42[Detail])</f>
        <v>Labour availability and workforce data</v>
      </c>
      <c r="D137" s="5" t="s">
        <v>37</v>
      </c>
      <c r="E137" s="8" t="s">
        <v>1683</v>
      </c>
    </row>
    <row r="138" spans="1:5" hidden="1" x14ac:dyDescent="0.3">
      <c r="A138" s="5" t="s">
        <v>1373</v>
      </c>
      <c r="B138" s="8" t="str">
        <f>_xlfn.XLOOKUP(Table164[[#This Row],[Theme D ID]],Table42[Theme D ID], Table42[Broad theme type])</f>
        <v>Data gaps</v>
      </c>
      <c r="C138" s="8" t="str">
        <f>_xlfn.XLOOKUP(Table164[[#This Row],[Theme D ID]],Table42[Theme D ID], Table42[Detail])</f>
        <v>Labour availability and workforce data</v>
      </c>
      <c r="D138" s="5" t="s">
        <v>42</v>
      </c>
      <c r="E138" s="8" t="s">
        <v>1684</v>
      </c>
    </row>
    <row r="139" spans="1:5" hidden="1" x14ac:dyDescent="0.3">
      <c r="A139" s="5" t="s">
        <v>1373</v>
      </c>
      <c r="B139" s="8" t="str">
        <f>_xlfn.XLOOKUP(Table164[[#This Row],[Theme D ID]],Table42[Theme D ID], Table42[Broad theme type])</f>
        <v>Data gaps</v>
      </c>
      <c r="C139" s="8" t="str">
        <f>_xlfn.XLOOKUP(Table164[[#This Row],[Theme D ID]],Table42[Theme D ID], Table42[Detail])</f>
        <v>Labour availability and workforce data</v>
      </c>
      <c r="D139" s="5" t="s">
        <v>67</v>
      </c>
      <c r="E139" s="8" t="s">
        <v>1685</v>
      </c>
    </row>
    <row r="140" spans="1:5" hidden="1" x14ac:dyDescent="0.3">
      <c r="A140" s="5" t="s">
        <v>1377</v>
      </c>
      <c r="B140" s="8" t="str">
        <f>_xlfn.XLOOKUP(Table164[[#This Row],[Theme D ID]],Table42[Theme D ID], Table42[Broad theme type])</f>
        <v>Data gaps</v>
      </c>
      <c r="C140" s="8" t="str">
        <f>_xlfn.XLOOKUP(Table164[[#This Row],[Theme D ID]],Table42[Theme D ID], Table42[Detail])</f>
        <v>Production and activity levels</v>
      </c>
      <c r="D140" s="5" t="s">
        <v>61</v>
      </c>
      <c r="E140" s="8" t="s">
        <v>1686</v>
      </c>
    </row>
    <row r="141" spans="1:5" hidden="1" x14ac:dyDescent="0.3">
      <c r="A141" s="5" t="s">
        <v>1377</v>
      </c>
      <c r="B141" s="8" t="str">
        <f>_xlfn.XLOOKUP(Table164[[#This Row],[Theme D ID]],Table42[Theme D ID], Table42[Broad theme type])</f>
        <v>Data gaps</v>
      </c>
      <c r="C141" s="8" t="str">
        <f>_xlfn.XLOOKUP(Table164[[#This Row],[Theme D ID]],Table42[Theme D ID], Table42[Detail])</f>
        <v>Production and activity levels</v>
      </c>
      <c r="D141" s="5" t="s">
        <v>66</v>
      </c>
      <c r="E141" s="8" t="s">
        <v>1687</v>
      </c>
    </row>
    <row r="142" spans="1:5" hidden="1" x14ac:dyDescent="0.3">
      <c r="A142" s="5" t="s">
        <v>1377</v>
      </c>
      <c r="B142" s="8" t="str">
        <f>_xlfn.XLOOKUP(Table164[[#This Row],[Theme D ID]],Table42[Theme D ID], Table42[Broad theme type])</f>
        <v>Data gaps</v>
      </c>
      <c r="C142" s="8" t="str">
        <f>_xlfn.XLOOKUP(Table164[[#This Row],[Theme D ID]],Table42[Theme D ID], Table42[Detail])</f>
        <v>Production and activity levels</v>
      </c>
      <c r="D142" s="5" t="s">
        <v>75</v>
      </c>
      <c r="E142" s="8" t="s">
        <v>1688</v>
      </c>
    </row>
    <row r="143" spans="1:5" hidden="1" x14ac:dyDescent="0.3">
      <c r="A143" s="5" t="s">
        <v>1381</v>
      </c>
      <c r="B143" s="8" t="str">
        <f>_xlfn.XLOOKUP(Table164[[#This Row],[Theme D ID]],Table42[Theme D ID], Table42[Broad theme type])</f>
        <v>Data gaps</v>
      </c>
      <c r="C143" s="8" t="str">
        <f>_xlfn.XLOOKUP(Table164[[#This Row],[Theme D ID]],Table42[Theme D ID], Table42[Detail])</f>
        <v>Scenario and forward-looking modelling data</v>
      </c>
      <c r="D143" s="5" t="s">
        <v>33</v>
      </c>
      <c r="E143" s="8" t="s">
        <v>1689</v>
      </c>
    </row>
    <row r="144" spans="1:5" hidden="1" x14ac:dyDescent="0.3">
      <c r="A144" s="8" t="s">
        <v>1381</v>
      </c>
      <c r="B144" s="8" t="str">
        <f>_xlfn.XLOOKUP(Table164[[#This Row],[Theme D ID]],Table42[Theme D ID], Table42[Broad theme type])</f>
        <v>Data gaps</v>
      </c>
      <c r="C144" s="8" t="str">
        <f>_xlfn.XLOOKUP(Table164[[#This Row],[Theme D ID]],Table42[Theme D ID], Table42[Detail])</f>
        <v>Scenario and forward-looking modelling data</v>
      </c>
      <c r="D144" s="8" t="s">
        <v>65</v>
      </c>
      <c r="E144" s="8" t="s">
        <v>1690</v>
      </c>
    </row>
    <row r="145" spans="1:5" hidden="1" x14ac:dyDescent="0.3">
      <c r="A145" s="8" t="s">
        <v>1381</v>
      </c>
      <c r="B145" s="8" t="str">
        <f>_xlfn.XLOOKUP(Table164[[#This Row],[Theme D ID]],Table42[Theme D ID], Table42[Broad theme type])</f>
        <v>Data gaps</v>
      </c>
      <c r="C145" s="8" t="str">
        <f>_xlfn.XLOOKUP(Table164[[#This Row],[Theme D ID]],Table42[Theme D ID], Table42[Detail])</f>
        <v>Scenario and forward-looking modelling data</v>
      </c>
      <c r="D145" s="8" t="s">
        <v>67</v>
      </c>
      <c r="E145" s="8" t="s">
        <v>1691</v>
      </c>
    </row>
    <row r="146" spans="1:5" hidden="1" x14ac:dyDescent="0.3">
      <c r="A146" s="8" t="s">
        <v>1386</v>
      </c>
      <c r="B146" s="8" t="str">
        <f>_xlfn.XLOOKUP(Table164[[#This Row],[Theme D ID]],Table42[Theme D ID], Table42[Broad theme type])</f>
        <v>Data gaps</v>
      </c>
      <c r="C146" s="8" t="str">
        <f>_xlfn.XLOOKUP(Table164[[#This Row],[Theme D ID]],Table42[Theme D ID], Table42[Detail])</f>
        <v>Integrated cross-sector/system-level data</v>
      </c>
      <c r="D146" s="8" t="s">
        <v>23</v>
      </c>
      <c r="E146" s="8" t="s">
        <v>1692</v>
      </c>
    </row>
    <row r="147" spans="1:5" hidden="1" x14ac:dyDescent="0.3">
      <c r="A147" s="8" t="s">
        <v>1386</v>
      </c>
      <c r="B147" s="8" t="str">
        <f>_xlfn.XLOOKUP(Table164[[#This Row],[Theme D ID]],Table42[Theme D ID], Table42[Broad theme type])</f>
        <v>Data gaps</v>
      </c>
      <c r="C147" s="8" t="str">
        <f>_xlfn.XLOOKUP(Table164[[#This Row],[Theme D ID]],Table42[Theme D ID], Table42[Detail])</f>
        <v>Integrated cross-sector/system-level data</v>
      </c>
      <c r="D147" s="8" t="s">
        <v>37</v>
      </c>
      <c r="E147" s="8" t="s">
        <v>1693</v>
      </c>
    </row>
    <row r="148" spans="1:5" hidden="1" x14ac:dyDescent="0.3">
      <c r="A148" s="8" t="s">
        <v>1386</v>
      </c>
      <c r="B148" s="8" t="str">
        <f>_xlfn.XLOOKUP(Table164[[#This Row],[Theme D ID]],Table42[Theme D ID], Table42[Broad theme type])</f>
        <v>Data gaps</v>
      </c>
      <c r="C148" s="8" t="str">
        <f>_xlfn.XLOOKUP(Table164[[#This Row],[Theme D ID]],Table42[Theme D ID], Table42[Detail])</f>
        <v>Integrated cross-sector/system-level data</v>
      </c>
      <c r="D148" s="8" t="s">
        <v>49</v>
      </c>
      <c r="E148" s="8" t="s">
        <v>1694</v>
      </c>
    </row>
    <row r="149" spans="1:5" hidden="1" x14ac:dyDescent="0.3">
      <c r="A149" s="8" t="s">
        <v>1390</v>
      </c>
      <c r="B149" s="8" t="str">
        <f>_xlfn.XLOOKUP(Table164[[#This Row],[Theme D ID]],Table42[Theme D ID], Table42[Broad theme type])</f>
        <v>Data gaps</v>
      </c>
      <c r="C149" s="8" t="str">
        <f>_xlfn.XLOOKUP(Table164[[#This Row],[Theme D ID]],Table42[Theme D ID], Table42[Detail])</f>
        <v>Crisis and response data accessibility and usability</v>
      </c>
      <c r="D149" s="8" t="s">
        <v>31</v>
      </c>
      <c r="E149" s="8" t="s">
        <v>1695</v>
      </c>
    </row>
    <row r="150" spans="1:5" hidden="1" x14ac:dyDescent="0.3">
      <c r="A150" s="5" t="s">
        <v>1390</v>
      </c>
      <c r="B150" s="5" t="str">
        <f>_xlfn.XLOOKUP(Table164[[#This Row],[Theme D ID]],Table42[Theme D ID], Table42[Broad theme type])</f>
        <v>Data gaps</v>
      </c>
      <c r="C150" s="8" t="str">
        <f>_xlfn.XLOOKUP(Table164[[#This Row],[Theme D ID]],Table42[Theme D ID], Table42[Detail])</f>
        <v>Crisis and response data accessibility and usability</v>
      </c>
      <c r="D150" s="5" t="s">
        <v>59</v>
      </c>
      <c r="E150" s="8" t="s">
        <v>1696</v>
      </c>
    </row>
    <row r="151" spans="1:5" hidden="1" x14ac:dyDescent="0.3">
      <c r="A151" s="8" t="s">
        <v>1390</v>
      </c>
      <c r="B151" s="8" t="str">
        <f>_xlfn.XLOOKUP(Table164[[#This Row],[Theme D ID]],Table42[Theme D ID], Table42[Broad theme type])</f>
        <v>Data gaps</v>
      </c>
      <c r="C151" s="8" t="str">
        <f>_xlfn.XLOOKUP(Table164[[#This Row],[Theme D ID]],Table42[Theme D ID], Table42[Detail])</f>
        <v>Crisis and response data accessibility and usability</v>
      </c>
      <c r="D151" s="8" t="s">
        <v>44</v>
      </c>
      <c r="E151" s="8" t="s">
        <v>1697</v>
      </c>
    </row>
    <row r="152" spans="1:5" hidden="1" x14ac:dyDescent="0.3">
      <c r="A152" s="8" t="s">
        <v>1390</v>
      </c>
      <c r="B152" s="8" t="str">
        <f>_xlfn.XLOOKUP(Table164[[#This Row],[Theme D ID]],Table42[Theme D ID], Table42[Broad theme type])</f>
        <v>Data gaps</v>
      </c>
      <c r="C152" s="8" t="str">
        <f>_xlfn.XLOOKUP(Table164[[#This Row],[Theme D ID]],Table42[Theme D ID], Table42[Detail])</f>
        <v>Crisis and response data accessibility and usability</v>
      </c>
      <c r="D152" s="8" t="s">
        <v>45</v>
      </c>
      <c r="E152" s="8" t="s">
        <v>1698</v>
      </c>
    </row>
    <row r="153" spans="1:5" hidden="1" x14ac:dyDescent="0.3">
      <c r="A153" s="5" t="s">
        <v>1390</v>
      </c>
      <c r="B153" s="5" t="str">
        <f>_xlfn.XLOOKUP(Table164[[#This Row],[Theme D ID]],Table42[Theme D ID], Table42[Broad theme type])</f>
        <v>Data gaps</v>
      </c>
      <c r="C153" s="8" t="str">
        <f>_xlfn.XLOOKUP(Table164[[#This Row],[Theme D ID]],Table42[Theme D ID], Table42[Detail])</f>
        <v>Crisis and response data accessibility and usability</v>
      </c>
      <c r="D153" s="5" t="s">
        <v>71</v>
      </c>
      <c r="E153" s="8" t="s">
        <v>1699</v>
      </c>
    </row>
    <row r="154" spans="1:5" hidden="1" x14ac:dyDescent="0.3">
      <c r="A154" s="8" t="s">
        <v>1394</v>
      </c>
      <c r="B154" s="8" t="str">
        <f>_xlfn.XLOOKUP(Table164[[#This Row],[Theme D ID]],Table42[Theme D ID], Table42[Broad theme type])</f>
        <v>Data gaps</v>
      </c>
      <c r="C154" s="8" t="str">
        <f>_xlfn.XLOOKUP(Table164[[#This Row],[Theme D ID]],Table42[Theme D ID], Table42[Detail])</f>
        <v>No/minimal data gap identified</v>
      </c>
      <c r="D154" s="8" t="s">
        <v>27</v>
      </c>
      <c r="E154" s="8" t="s">
        <v>1700</v>
      </c>
    </row>
    <row r="155" spans="1:5" hidden="1" x14ac:dyDescent="0.3">
      <c r="A155" s="8" t="s">
        <v>1394</v>
      </c>
      <c r="B155" s="8" t="str">
        <f>_xlfn.XLOOKUP(Table164[[#This Row],[Theme D ID]],Table42[Theme D ID], Table42[Broad theme type])</f>
        <v>Data gaps</v>
      </c>
      <c r="C155" s="8" t="str">
        <f>_xlfn.XLOOKUP(Table164[[#This Row],[Theme D ID]],Table42[Theme D ID], Table42[Detail])</f>
        <v>No/minimal data gap identified</v>
      </c>
      <c r="D155" s="8" t="s">
        <v>36</v>
      </c>
      <c r="E155" s="8" t="s">
        <v>1701</v>
      </c>
    </row>
    <row r="156" spans="1:5" hidden="1" x14ac:dyDescent="0.3">
      <c r="A156" s="8" t="s">
        <v>1394</v>
      </c>
      <c r="B156" s="8" t="str">
        <f>_xlfn.XLOOKUP(Table164[[#This Row],[Theme D ID]],Table42[Theme D ID], Table42[Broad theme type])</f>
        <v>Data gaps</v>
      </c>
      <c r="C156" s="8" t="str">
        <f>_xlfn.XLOOKUP(Table164[[#This Row],[Theme D ID]],Table42[Theme D ID], Table42[Detail])</f>
        <v>No/minimal data gap identified</v>
      </c>
      <c r="D156" s="8" t="s">
        <v>64</v>
      </c>
      <c r="E156" s="8" t="s">
        <v>1702</v>
      </c>
    </row>
    <row r="157" spans="1:5" hidden="1" x14ac:dyDescent="0.3">
      <c r="A157" s="8" t="s">
        <v>1394</v>
      </c>
      <c r="B157" s="8" t="str">
        <f>_xlfn.XLOOKUP(Table164[[#This Row],[Theme D ID]],Table42[Theme D ID], Table42[Broad theme type])</f>
        <v>Data gaps</v>
      </c>
      <c r="C157" s="8" t="str">
        <f>_xlfn.XLOOKUP(Table164[[#This Row],[Theme D ID]],Table42[Theme D ID], Table42[Detail])</f>
        <v>No/minimal data gap identified</v>
      </c>
      <c r="D157" s="8" t="s">
        <v>46</v>
      </c>
      <c r="E157" s="8" t="s">
        <v>1703</v>
      </c>
    </row>
    <row r="158" spans="1:5" hidden="1" x14ac:dyDescent="0.3">
      <c r="A158" s="8" t="s">
        <v>1394</v>
      </c>
      <c r="B158" s="8" t="str">
        <f>_xlfn.XLOOKUP(Table164[[#This Row],[Theme D ID]],Table42[Theme D ID], Table42[Broad theme type])</f>
        <v>Data gaps</v>
      </c>
      <c r="C158" s="8" t="str">
        <f>_xlfn.XLOOKUP(Table164[[#This Row],[Theme D ID]],Table42[Theme D ID], Table42[Detail])</f>
        <v>No/minimal data gap identified</v>
      </c>
      <c r="D158" s="8" t="s">
        <v>47</v>
      </c>
      <c r="E158" s="8" t="s">
        <v>1704</v>
      </c>
    </row>
    <row r="159" spans="1:5" hidden="1" x14ac:dyDescent="0.3">
      <c r="A159" s="8" t="s">
        <v>1394</v>
      </c>
      <c r="B159" s="8" t="str">
        <f>_xlfn.XLOOKUP(Table164[[#This Row],[Theme D ID]],Table42[Theme D ID], Table42[Broad theme type])</f>
        <v>Data gaps</v>
      </c>
      <c r="C159" s="8" t="str">
        <f>_xlfn.XLOOKUP(Table164[[#This Row],[Theme D ID]],Table42[Theme D ID], Table42[Detail])</f>
        <v>No/minimal data gap identified</v>
      </c>
      <c r="D159" s="8" t="s">
        <v>51</v>
      </c>
      <c r="E159" s="8" t="s">
        <v>1705</v>
      </c>
    </row>
    <row r="160" spans="1:5" hidden="1" x14ac:dyDescent="0.3">
      <c r="A160" s="8" t="s">
        <v>1394</v>
      </c>
      <c r="B160" s="8" t="str">
        <f>_xlfn.XLOOKUP(Table164[[#This Row],[Theme D ID]],Table42[Theme D ID], Table42[Broad theme type])</f>
        <v>Data gaps</v>
      </c>
      <c r="C160" s="8" t="str">
        <f>_xlfn.XLOOKUP(Table164[[#This Row],[Theme D ID]],Table42[Theme D ID], Table42[Detail])</f>
        <v>No/minimal data gap identified</v>
      </c>
      <c r="D160" s="8" t="s">
        <v>73</v>
      </c>
      <c r="E160" s="8" t="s">
        <v>1706</v>
      </c>
    </row>
    <row r="161" spans="1:5" hidden="1" x14ac:dyDescent="0.3">
      <c r="A161" s="8" t="s">
        <v>1394</v>
      </c>
      <c r="B161" s="8" t="str">
        <f>_xlfn.XLOOKUP(Table164[[#This Row],[Theme D ID]],Table42[Theme D ID], Table42[Broad theme type])</f>
        <v>Data gaps</v>
      </c>
      <c r="C161" s="8" t="str">
        <f>_xlfn.XLOOKUP(Table164[[#This Row],[Theme D ID]],Table42[Theme D ID], Table42[Detail])</f>
        <v>No/minimal data gap identified</v>
      </c>
      <c r="D161" s="8" t="s">
        <v>76</v>
      </c>
      <c r="E161" s="8" t="s">
        <v>1707</v>
      </c>
    </row>
    <row r="162" spans="1:5" hidden="1" x14ac:dyDescent="0.3">
      <c r="A162" s="8" t="s">
        <v>1397</v>
      </c>
      <c r="B162" s="8" t="str">
        <f>_xlfn.XLOOKUP(Table164[[#This Row],[Theme D ID]],Table42[Theme D ID], Table42[Broad theme type])</f>
        <v>Decision-support gaps</v>
      </c>
      <c r="C162" s="8" t="str">
        <f>_xlfn.XLOOKUP(Table164[[#This Row],[Theme D ID]],Table42[Theme D ID], Table42[Detail])</f>
        <v>Lack of real-time decision tools and dashboards</v>
      </c>
      <c r="D162" s="8" t="s">
        <v>63</v>
      </c>
      <c r="E162" s="8" t="s">
        <v>1708</v>
      </c>
    </row>
    <row r="163" spans="1:5" hidden="1" x14ac:dyDescent="0.3">
      <c r="A163" s="8" t="s">
        <v>1397</v>
      </c>
      <c r="B163" s="8" t="str">
        <f>_xlfn.XLOOKUP(Table164[[#This Row],[Theme D ID]],Table42[Theme D ID], Table42[Broad theme type])</f>
        <v>Decision-support gaps</v>
      </c>
      <c r="C163" s="8" t="str">
        <f>_xlfn.XLOOKUP(Table164[[#This Row],[Theme D ID]],Table42[Theme D ID], Table42[Detail])</f>
        <v>Lack of real-time decision tools and dashboards</v>
      </c>
      <c r="D163" s="8" t="s">
        <v>66</v>
      </c>
      <c r="E163" s="8" t="s">
        <v>1709</v>
      </c>
    </row>
    <row r="164" spans="1:5" hidden="1" x14ac:dyDescent="0.3">
      <c r="A164" s="8" t="s">
        <v>1397</v>
      </c>
      <c r="B164" s="8" t="str">
        <f>_xlfn.XLOOKUP(Table164[[#This Row],[Theme D ID]],Table42[Theme D ID], Table42[Broad theme type])</f>
        <v>Decision-support gaps</v>
      </c>
      <c r="C164" s="8" t="str">
        <f>_xlfn.XLOOKUP(Table164[[#This Row],[Theme D ID]],Table42[Theme D ID], Table42[Detail])</f>
        <v>Lack of real-time decision tools and dashboards</v>
      </c>
      <c r="D164" s="8" t="s">
        <v>67</v>
      </c>
      <c r="E164" s="8" t="s">
        <v>1710</v>
      </c>
    </row>
    <row r="165" spans="1:5" hidden="1" x14ac:dyDescent="0.3">
      <c r="A165" s="5" t="s">
        <v>1397</v>
      </c>
      <c r="B165" s="5" t="str">
        <f>_xlfn.XLOOKUP(Table164[[#This Row],[Theme D ID]],Table42[Theme D ID], Table42[Broad theme type])</f>
        <v>Decision-support gaps</v>
      </c>
      <c r="C165" s="8" t="str">
        <f>_xlfn.XLOOKUP(Table164[[#This Row],[Theme D ID]],Table42[Theme D ID], Table42[Detail])</f>
        <v>Lack of real-time decision tools and dashboards</v>
      </c>
      <c r="D165" s="5" t="s">
        <v>71</v>
      </c>
      <c r="E165" s="8" t="s">
        <v>1711</v>
      </c>
    </row>
    <row r="166" spans="1:5" hidden="1" x14ac:dyDescent="0.3">
      <c r="A166" s="8" t="s">
        <v>1397</v>
      </c>
      <c r="B166" s="8" t="str">
        <f>_xlfn.XLOOKUP(Table164[[#This Row],[Theme D ID]],Table42[Theme D ID], Table42[Broad theme type])</f>
        <v>Decision-support gaps</v>
      </c>
      <c r="C166" s="8" t="str">
        <f>_xlfn.XLOOKUP(Table164[[#This Row],[Theme D ID]],Table42[Theme D ID], Table42[Detail])</f>
        <v>Lack of real-time decision tools and dashboards</v>
      </c>
      <c r="D166" s="8" t="s">
        <v>75</v>
      </c>
      <c r="E166" s="8" t="s">
        <v>1712</v>
      </c>
    </row>
    <row r="167" spans="1:5" hidden="1" x14ac:dyDescent="0.3">
      <c r="A167" s="5" t="s">
        <v>1403</v>
      </c>
      <c r="B167" s="5" t="str">
        <f>_xlfn.XLOOKUP(Table164[[#This Row],[Theme D ID]],Table42[Theme D ID], Table42[Broad theme type])</f>
        <v>Decision-support gaps</v>
      </c>
      <c r="C167" s="8" t="str">
        <f>_xlfn.XLOOKUP(Table164[[#This Row],[Theme D ID]],Table42[Theme D ID], Table42[Detail])</f>
        <v>Limited scenario planning and modelling capability</v>
      </c>
      <c r="D167" s="5" t="s">
        <v>61</v>
      </c>
      <c r="E167" s="8" t="s">
        <v>1713</v>
      </c>
    </row>
    <row r="168" spans="1:5" hidden="1" x14ac:dyDescent="0.3">
      <c r="A168" s="8" t="s">
        <v>1403</v>
      </c>
      <c r="B168" s="8" t="str">
        <f>_xlfn.XLOOKUP(Table164[[#This Row],[Theme D ID]],Table42[Theme D ID], Table42[Broad theme type])</f>
        <v>Decision-support gaps</v>
      </c>
      <c r="C168" s="8" t="str">
        <f>_xlfn.XLOOKUP(Table164[[#This Row],[Theme D ID]],Table42[Theme D ID], Table42[Detail])</f>
        <v>Limited scenario planning and modelling capability</v>
      </c>
      <c r="D168" s="8" t="s">
        <v>33</v>
      </c>
      <c r="E168" s="8" t="s">
        <v>1714</v>
      </c>
    </row>
    <row r="169" spans="1:5" hidden="1" x14ac:dyDescent="0.3">
      <c r="A169" s="8" t="s">
        <v>1403</v>
      </c>
      <c r="B169" s="8" t="str">
        <f>_xlfn.XLOOKUP(Table164[[#This Row],[Theme D ID]],Table42[Theme D ID], Table42[Broad theme type])</f>
        <v>Decision-support gaps</v>
      </c>
      <c r="C169" s="8" t="str">
        <f>_xlfn.XLOOKUP(Table164[[#This Row],[Theme D ID]],Table42[Theme D ID], Table42[Detail])</f>
        <v>Limited scenario planning and modelling capability</v>
      </c>
      <c r="D169" s="8" t="s">
        <v>65</v>
      </c>
      <c r="E169" s="8" t="s">
        <v>1715</v>
      </c>
    </row>
    <row r="170" spans="1:5" hidden="1" x14ac:dyDescent="0.3">
      <c r="A170" s="8" t="s">
        <v>1403</v>
      </c>
      <c r="B170" s="8" t="str">
        <f>_xlfn.XLOOKUP(Table164[[#This Row],[Theme D ID]],Table42[Theme D ID], Table42[Broad theme type])</f>
        <v>Decision-support gaps</v>
      </c>
      <c r="C170" s="8" t="str">
        <f>_xlfn.XLOOKUP(Table164[[#This Row],[Theme D ID]],Table42[Theme D ID], Table42[Detail])</f>
        <v>Limited scenario planning and modelling capability</v>
      </c>
      <c r="D170" s="8" t="s">
        <v>49</v>
      </c>
      <c r="E170" s="8" t="s">
        <v>1716</v>
      </c>
    </row>
    <row r="171" spans="1:5" hidden="1" x14ac:dyDescent="0.3">
      <c r="A171" s="8" t="s">
        <v>1403</v>
      </c>
      <c r="B171" s="8" t="str">
        <f>_xlfn.XLOOKUP(Table164[[#This Row],[Theme D ID]],Table42[Theme D ID], Table42[Broad theme type])</f>
        <v>Decision-support gaps</v>
      </c>
      <c r="C171" s="8" t="str">
        <f>_xlfn.XLOOKUP(Table164[[#This Row],[Theme D ID]],Table42[Theme D ID], Table42[Detail])</f>
        <v>Limited scenario planning and modelling capability</v>
      </c>
      <c r="D171" s="8" t="s">
        <v>67</v>
      </c>
      <c r="E171" s="8" t="s">
        <v>1717</v>
      </c>
    </row>
    <row r="172" spans="1:5" hidden="1" x14ac:dyDescent="0.3">
      <c r="A172" s="8" t="s">
        <v>1408</v>
      </c>
      <c r="B172" s="8" t="str">
        <f>_xlfn.XLOOKUP(Table164[[#This Row],[Theme D ID]],Table42[Theme D ID], Table42[Broad theme type])</f>
        <v>Decision-support gaps</v>
      </c>
      <c r="C172" s="8" t="str">
        <f>_xlfn.XLOOKUP(Table164[[#This Row],[Theme D ID]],Table42[Theme D ID], Table42[Detail])</f>
        <v>Weak economic and market analysis capability</v>
      </c>
      <c r="D172" s="8" t="s">
        <v>23</v>
      </c>
      <c r="E172" s="8" t="s">
        <v>1718</v>
      </c>
    </row>
    <row r="173" spans="1:5" hidden="1" x14ac:dyDescent="0.3">
      <c r="A173" s="8" t="s">
        <v>1408</v>
      </c>
      <c r="B173" s="8" t="str">
        <f>_xlfn.XLOOKUP(Table164[[#This Row],[Theme D ID]],Table42[Theme D ID], Table42[Broad theme type])</f>
        <v>Decision-support gaps</v>
      </c>
      <c r="C173" s="8" t="str">
        <f>_xlfn.XLOOKUP(Table164[[#This Row],[Theme D ID]],Table42[Theme D ID], Table42[Detail])</f>
        <v>Weak economic and market analysis capability</v>
      </c>
      <c r="D173" s="8" t="s">
        <v>33</v>
      </c>
      <c r="E173" s="8" t="s">
        <v>1719</v>
      </c>
    </row>
    <row r="174" spans="1:5" hidden="1" x14ac:dyDescent="0.3">
      <c r="A174" s="8" t="s">
        <v>1408</v>
      </c>
      <c r="B174" s="8" t="str">
        <f>_xlfn.XLOOKUP(Table164[[#This Row],[Theme D ID]],Table42[Theme D ID], Table42[Broad theme type])</f>
        <v>Decision-support gaps</v>
      </c>
      <c r="C174" s="8" t="str">
        <f>_xlfn.XLOOKUP(Table164[[#This Row],[Theme D ID]],Table42[Theme D ID], Table42[Detail])</f>
        <v>Weak economic and market analysis capability</v>
      </c>
      <c r="D174" s="8" t="s">
        <v>35</v>
      </c>
      <c r="E174" s="8" t="s">
        <v>1720</v>
      </c>
    </row>
    <row r="175" spans="1:5" hidden="1" x14ac:dyDescent="0.3">
      <c r="A175" s="5" t="s">
        <v>1408</v>
      </c>
      <c r="B175" s="5" t="str">
        <f>_xlfn.XLOOKUP(Table164[[#This Row],[Theme D ID]],Table42[Theme D ID], Table42[Broad theme type])</f>
        <v>Decision-support gaps</v>
      </c>
      <c r="C175" s="8" t="str">
        <f>_xlfn.XLOOKUP(Table164[[#This Row],[Theme D ID]],Table42[Theme D ID], Table42[Detail])</f>
        <v>Weak economic and market analysis capability</v>
      </c>
      <c r="D175" s="5" t="s">
        <v>51</v>
      </c>
      <c r="E175" s="8" t="s">
        <v>1721</v>
      </c>
    </row>
    <row r="176" spans="1:5" hidden="1" x14ac:dyDescent="0.3">
      <c r="A176" s="8" t="s">
        <v>1412</v>
      </c>
      <c r="B176" s="8" t="str">
        <f>_xlfn.XLOOKUP(Table164[[#This Row],[Theme D ID]],Table42[Theme D ID], Table42[Broad theme type])</f>
        <v>Decision-support gaps</v>
      </c>
      <c r="C176" s="8" t="str">
        <f>_xlfn.XLOOKUP(Table164[[#This Row],[Theme D ID]],Table42[Theme D ID], Table42[Detail])</f>
        <v>Lack of coordination and decision forums</v>
      </c>
      <c r="D176" s="8" t="s">
        <v>23</v>
      </c>
      <c r="E176" s="8" t="s">
        <v>1722</v>
      </c>
    </row>
    <row r="177" spans="1:5" hidden="1" x14ac:dyDescent="0.3">
      <c r="A177" s="8" t="s">
        <v>1412</v>
      </c>
      <c r="B177" s="8" t="str">
        <f>_xlfn.XLOOKUP(Table164[[#This Row],[Theme D ID]],Table42[Theme D ID], Table42[Broad theme type])</f>
        <v>Decision-support gaps</v>
      </c>
      <c r="C177" s="8" t="str">
        <f>_xlfn.XLOOKUP(Table164[[#This Row],[Theme D ID]],Table42[Theme D ID], Table42[Detail])</f>
        <v>Lack of coordination and decision forums</v>
      </c>
      <c r="D177" s="8" t="s">
        <v>37</v>
      </c>
      <c r="E177" s="8" t="s">
        <v>1723</v>
      </c>
    </row>
    <row r="178" spans="1:5" hidden="1" x14ac:dyDescent="0.3">
      <c r="A178" s="8" t="s">
        <v>1412</v>
      </c>
      <c r="B178" s="8" t="str">
        <f>_xlfn.XLOOKUP(Table164[[#This Row],[Theme D ID]],Table42[Theme D ID], Table42[Broad theme type])</f>
        <v>Decision-support gaps</v>
      </c>
      <c r="C178" s="8" t="str">
        <f>_xlfn.XLOOKUP(Table164[[#This Row],[Theme D ID]],Table42[Theme D ID], Table42[Detail])</f>
        <v>Lack of coordination and decision forums</v>
      </c>
      <c r="D178" s="8" t="s">
        <v>44</v>
      </c>
      <c r="E178" s="8" t="s">
        <v>1724</v>
      </c>
    </row>
    <row r="179" spans="1:5" hidden="1" x14ac:dyDescent="0.3">
      <c r="A179" s="8" t="s">
        <v>1412</v>
      </c>
      <c r="B179" s="8" t="str">
        <f>_xlfn.XLOOKUP(Table164[[#This Row],[Theme D ID]],Table42[Theme D ID], Table42[Broad theme type])</f>
        <v>Decision-support gaps</v>
      </c>
      <c r="C179" s="8" t="str">
        <f>_xlfn.XLOOKUP(Table164[[#This Row],[Theme D ID]],Table42[Theme D ID], Table42[Detail])</f>
        <v>Lack of coordination and decision forums</v>
      </c>
      <c r="D179" s="8" t="s">
        <v>45</v>
      </c>
      <c r="E179" s="8" t="s">
        <v>1725</v>
      </c>
    </row>
    <row r="180" spans="1:5" hidden="1" x14ac:dyDescent="0.3">
      <c r="A180" s="8" t="s">
        <v>1416</v>
      </c>
      <c r="B180" s="8" t="str">
        <f>_xlfn.XLOOKUP(Table164[[#This Row],[Theme D ID]],Table42[Theme D ID], Table42[Broad theme type])</f>
        <v>Decision-support gaps</v>
      </c>
      <c r="C180" s="8" t="str">
        <f>_xlfn.XLOOKUP(Table164[[#This Row],[Theme D ID]],Table42[Theme D ID], Table42[Detail])</f>
        <v>Poor translation of information into decisions</v>
      </c>
      <c r="D180" s="8" t="s">
        <v>31</v>
      </c>
      <c r="E180" s="8" t="s">
        <v>1726</v>
      </c>
    </row>
    <row r="181" spans="1:5" hidden="1" x14ac:dyDescent="0.3">
      <c r="A181" s="5" t="s">
        <v>1416</v>
      </c>
      <c r="B181" s="5" t="str">
        <f>_xlfn.XLOOKUP(Table164[[#This Row],[Theme D ID]],Table42[Theme D ID], Table42[Broad theme type])</f>
        <v>Decision-support gaps</v>
      </c>
      <c r="C181" s="8" t="str">
        <f>_xlfn.XLOOKUP(Table164[[#This Row],[Theme D ID]],Table42[Theme D ID], Table42[Detail])</f>
        <v>Poor translation of information into decisions</v>
      </c>
      <c r="D181" s="5" t="s">
        <v>57</v>
      </c>
      <c r="E181" s="8" t="s">
        <v>1727</v>
      </c>
    </row>
    <row r="182" spans="1:5" hidden="1" x14ac:dyDescent="0.3">
      <c r="A182" s="5" t="s">
        <v>1416</v>
      </c>
      <c r="B182" s="5" t="str">
        <f>_xlfn.XLOOKUP(Table164[[#This Row],[Theme D ID]],Table42[Theme D ID], Table42[Broad theme type])</f>
        <v>Decision-support gaps</v>
      </c>
      <c r="C182" s="8" t="str">
        <f>_xlfn.XLOOKUP(Table164[[#This Row],[Theme D ID]],Table42[Theme D ID], Table42[Detail])</f>
        <v>Poor translation of information into decisions</v>
      </c>
      <c r="D182" s="5" t="s">
        <v>61</v>
      </c>
      <c r="E182" s="8" t="s">
        <v>1728</v>
      </c>
    </row>
    <row r="183" spans="1:5" hidden="1" x14ac:dyDescent="0.3">
      <c r="A183" s="8" t="s">
        <v>1416</v>
      </c>
      <c r="B183" s="8" t="str">
        <f>_xlfn.XLOOKUP(Table164[[#This Row],[Theme D ID]],Table42[Theme D ID], Table42[Broad theme type])</f>
        <v>Decision-support gaps</v>
      </c>
      <c r="C183" s="8" t="str">
        <f>_xlfn.XLOOKUP(Table164[[#This Row],[Theme D ID]],Table42[Theme D ID], Table42[Detail])</f>
        <v>Poor translation of information into decisions</v>
      </c>
      <c r="D183" s="8" t="s">
        <v>63</v>
      </c>
      <c r="E183" s="8" t="s">
        <v>1729</v>
      </c>
    </row>
    <row r="184" spans="1:5" hidden="1" x14ac:dyDescent="0.3">
      <c r="A184" s="8" t="s">
        <v>1416</v>
      </c>
      <c r="B184" s="8" t="str">
        <f>_xlfn.XLOOKUP(Table164[[#This Row],[Theme D ID]],Table42[Theme D ID], Table42[Broad theme type])</f>
        <v>Decision-support gaps</v>
      </c>
      <c r="C184" s="8" t="str">
        <f>_xlfn.XLOOKUP(Table164[[#This Row],[Theme D ID]],Table42[Theme D ID], Table42[Detail])</f>
        <v>Poor translation of information into decisions</v>
      </c>
      <c r="D184" s="8" t="s">
        <v>44</v>
      </c>
      <c r="E184" s="8" t="s">
        <v>1730</v>
      </c>
    </row>
    <row r="185" spans="1:5" hidden="1" x14ac:dyDescent="0.3">
      <c r="A185" s="8" t="s">
        <v>1416</v>
      </c>
      <c r="B185" s="8" t="str">
        <f>_xlfn.XLOOKUP(Table164[[#This Row],[Theme D ID]],Table42[Theme D ID], Table42[Broad theme type])</f>
        <v>Decision-support gaps</v>
      </c>
      <c r="C185" s="8" t="str">
        <f>_xlfn.XLOOKUP(Table164[[#This Row],[Theme D ID]],Table42[Theme D ID], Table42[Detail])</f>
        <v>Poor translation of information into decisions</v>
      </c>
      <c r="D185" s="8" t="s">
        <v>45</v>
      </c>
      <c r="E185" s="8" t="s">
        <v>1731</v>
      </c>
    </row>
    <row r="186" spans="1:5" hidden="1" x14ac:dyDescent="0.3">
      <c r="A186" s="5" t="s">
        <v>1416</v>
      </c>
      <c r="B186" s="5" t="str">
        <f>_xlfn.XLOOKUP(Table164[[#This Row],[Theme D ID]],Table42[Theme D ID], Table42[Broad theme type])</f>
        <v>Decision-support gaps</v>
      </c>
      <c r="C186" s="8" t="str">
        <f>_xlfn.XLOOKUP(Table164[[#This Row],[Theme D ID]],Table42[Theme D ID], Table42[Detail])</f>
        <v>Poor translation of information into decisions</v>
      </c>
      <c r="D186" s="5" t="s">
        <v>71</v>
      </c>
      <c r="E186" s="8" t="s">
        <v>1732</v>
      </c>
    </row>
    <row r="187" spans="1:5" hidden="1" x14ac:dyDescent="0.3">
      <c r="A187" s="5" t="s">
        <v>1421</v>
      </c>
      <c r="B187" s="5" t="str">
        <f>_xlfn.XLOOKUP(Table164[[#This Row],[Theme D ID]],Table42[Theme D ID], Table42[Broad theme type])</f>
        <v>Decision-support gaps</v>
      </c>
      <c r="C187" s="8" t="str">
        <f>_xlfn.XLOOKUP(Table164[[#This Row],[Theme D ID]],Table42[Theme D ID], Table42[Detail])</f>
        <v>Limited business planning and continuity capability</v>
      </c>
      <c r="D187" s="5" t="s">
        <v>57</v>
      </c>
      <c r="E187" s="8" t="s">
        <v>1733</v>
      </c>
    </row>
    <row r="188" spans="1:5" hidden="1" x14ac:dyDescent="0.3">
      <c r="A188" s="5" t="s">
        <v>1421</v>
      </c>
      <c r="B188" s="8" t="str">
        <f>_xlfn.XLOOKUP(Table164[[#This Row],[Theme D ID]],Table42[Theme D ID], Table42[Broad theme type])</f>
        <v>Decision-support gaps</v>
      </c>
      <c r="C188" s="8" t="str">
        <f>_xlfn.XLOOKUP(Table164[[#This Row],[Theme D ID]],Table42[Theme D ID], Table42[Detail])</f>
        <v>Limited business planning and continuity capability</v>
      </c>
      <c r="D188" s="5" t="s">
        <v>59</v>
      </c>
      <c r="E188" s="8" t="s">
        <v>1734</v>
      </c>
    </row>
    <row r="189" spans="1:5" hidden="1" x14ac:dyDescent="0.3">
      <c r="A189" s="5" t="s">
        <v>1421</v>
      </c>
      <c r="B189" s="8" t="str">
        <f>_xlfn.XLOOKUP(Table164[[#This Row],[Theme D ID]],Table42[Theme D ID], Table42[Broad theme type])</f>
        <v>Decision-support gaps</v>
      </c>
      <c r="C189" s="8" t="str">
        <f>_xlfn.XLOOKUP(Table164[[#This Row],[Theme D ID]],Table42[Theme D ID], Table42[Detail])</f>
        <v>Limited business planning and continuity capability</v>
      </c>
      <c r="D189" s="5" t="s">
        <v>65</v>
      </c>
      <c r="E189" s="8" t="s">
        <v>1595</v>
      </c>
    </row>
    <row r="190" spans="1:5" hidden="1" x14ac:dyDescent="0.3">
      <c r="A190" s="5" t="s">
        <v>1421</v>
      </c>
      <c r="B190" s="8" t="str">
        <f>_xlfn.XLOOKUP(Table164[[#This Row],[Theme D ID]],Table42[Theme D ID], Table42[Broad theme type])</f>
        <v>Decision-support gaps</v>
      </c>
      <c r="C190" s="8" t="str">
        <f>_xlfn.XLOOKUP(Table164[[#This Row],[Theme D ID]],Table42[Theme D ID], Table42[Detail])</f>
        <v>Limited business planning and continuity capability</v>
      </c>
      <c r="D190" s="5" t="s">
        <v>69</v>
      </c>
      <c r="E190" s="8" t="s">
        <v>1735</v>
      </c>
    </row>
    <row r="191" spans="1:5" hidden="1" x14ac:dyDescent="0.3">
      <c r="A191" s="5" t="s">
        <v>1421</v>
      </c>
      <c r="B191" s="8" t="str">
        <f>_xlfn.XLOOKUP(Table164[[#This Row],[Theme D ID]],Table42[Theme D ID], Table42[Broad theme type])</f>
        <v>Decision-support gaps</v>
      </c>
      <c r="C191" s="8" t="str">
        <f>_xlfn.XLOOKUP(Table164[[#This Row],[Theme D ID]],Table42[Theme D ID], Table42[Detail])</f>
        <v>Limited business planning and continuity capability</v>
      </c>
      <c r="D191" s="5" t="s">
        <v>73</v>
      </c>
      <c r="E191" s="8" t="s">
        <v>1736</v>
      </c>
    </row>
    <row r="192" spans="1:5" hidden="1" x14ac:dyDescent="0.3">
      <c r="A192" s="5" t="s">
        <v>1425</v>
      </c>
      <c r="B192" s="8" t="str">
        <f>_xlfn.XLOOKUP(Table164[[#This Row],[Theme D ID]],Table42[Theme D ID], Table42[Broad theme type])</f>
        <v>Decision-support gaps</v>
      </c>
      <c r="C192" s="8" t="str">
        <f>_xlfn.XLOOKUP(Table164[[#This Row],[Theme D ID]],Table42[Theme D ID], Table42[Detail])</f>
        <v>Limited adaptive governance flexibility</v>
      </c>
      <c r="D192" s="5" t="s">
        <v>33</v>
      </c>
      <c r="E192" s="8" t="s">
        <v>1737</v>
      </c>
    </row>
    <row r="193" spans="1:5" hidden="1" x14ac:dyDescent="0.3">
      <c r="A193" s="5" t="s">
        <v>1425</v>
      </c>
      <c r="B193" s="8" t="str">
        <f>_xlfn.XLOOKUP(Table164[[#This Row],[Theme D ID]],Table42[Theme D ID], Table42[Broad theme type])</f>
        <v>Decision-support gaps</v>
      </c>
      <c r="C193" s="8" t="str">
        <f>_xlfn.XLOOKUP(Table164[[#This Row],[Theme D ID]],Table42[Theme D ID], Table42[Detail])</f>
        <v>Limited adaptive governance flexibility</v>
      </c>
      <c r="D193" s="5" t="s">
        <v>35</v>
      </c>
      <c r="E193" s="8" t="s">
        <v>1738</v>
      </c>
    </row>
    <row r="194" spans="1:5" hidden="1" x14ac:dyDescent="0.3">
      <c r="A194" s="5" t="s">
        <v>1425</v>
      </c>
      <c r="B194" s="8" t="str">
        <f>_xlfn.XLOOKUP(Table164[[#This Row],[Theme D ID]],Table42[Theme D ID], Table42[Broad theme type])</f>
        <v>Decision-support gaps</v>
      </c>
      <c r="C194" s="8" t="str">
        <f>_xlfn.XLOOKUP(Table164[[#This Row],[Theme D ID]],Table42[Theme D ID], Table42[Detail])</f>
        <v>Limited adaptive governance flexibility</v>
      </c>
      <c r="D194" s="5" t="s">
        <v>36</v>
      </c>
      <c r="E194" s="8" t="s">
        <v>1739</v>
      </c>
    </row>
    <row r="195" spans="1:5" hidden="1" x14ac:dyDescent="0.3">
      <c r="A195" s="5" t="s">
        <v>1425</v>
      </c>
      <c r="B195" s="5" t="str">
        <f>_xlfn.XLOOKUP(Table164[[#This Row],[Theme D ID]],Table42[Theme D ID], Table42[Broad theme type])</f>
        <v>Decision-support gaps</v>
      </c>
      <c r="C195" s="8" t="str">
        <f>_xlfn.XLOOKUP(Table164[[#This Row],[Theme D ID]],Table42[Theme D ID], Table42[Detail])</f>
        <v>Limited adaptive governance flexibility</v>
      </c>
      <c r="D195" s="5" t="s">
        <v>51</v>
      </c>
      <c r="E195" s="8" t="s">
        <v>1740</v>
      </c>
    </row>
    <row r="196" spans="1:5" ht="26" hidden="1" x14ac:dyDescent="0.3">
      <c r="A196" s="5" t="s">
        <v>1429</v>
      </c>
      <c r="B196" s="8" t="str">
        <f>_xlfn.XLOOKUP(Table164[[#This Row],[Theme D ID]],Table42[Theme D ID], Table42[Broad theme type])</f>
        <v>Decision-support gaps</v>
      </c>
      <c r="C196" s="8" t="str">
        <f>_xlfn.XLOOKUP(Table164[[#This Row],[Theme D ID]],Table42[Theme D ID], Table42[Detail])</f>
        <v>Capability gaps in small-scale and less-resourced actors</v>
      </c>
      <c r="D196" s="5" t="s">
        <v>27</v>
      </c>
      <c r="E196" s="8" t="s">
        <v>1741</v>
      </c>
    </row>
    <row r="197" spans="1:5" ht="26" hidden="1" x14ac:dyDescent="0.3">
      <c r="A197" s="5" t="s">
        <v>1429</v>
      </c>
      <c r="B197" s="8" t="str">
        <f>_xlfn.XLOOKUP(Table164[[#This Row],[Theme D ID]],Table42[Theme D ID], Table42[Broad theme type])</f>
        <v>Decision-support gaps</v>
      </c>
      <c r="C197" s="8" t="str">
        <f>_xlfn.XLOOKUP(Table164[[#This Row],[Theme D ID]],Table42[Theme D ID], Table42[Detail])</f>
        <v>Capability gaps in small-scale and less-resourced actors</v>
      </c>
      <c r="D197" s="5" t="s">
        <v>44</v>
      </c>
      <c r="E197" s="8" t="s">
        <v>1742</v>
      </c>
    </row>
    <row r="198" spans="1:5" ht="26" hidden="1" x14ac:dyDescent="0.3">
      <c r="A198" s="5" t="s">
        <v>1429</v>
      </c>
      <c r="B198" s="8" t="str">
        <f>_xlfn.XLOOKUP(Table164[[#This Row],[Theme D ID]],Table42[Theme D ID], Table42[Broad theme type])</f>
        <v>Decision-support gaps</v>
      </c>
      <c r="C198" s="8" t="str">
        <f>_xlfn.XLOOKUP(Table164[[#This Row],[Theme D ID]],Table42[Theme D ID], Table42[Detail])</f>
        <v>Capability gaps in small-scale and less-resourced actors</v>
      </c>
      <c r="D198" s="5" t="s">
        <v>45</v>
      </c>
      <c r="E198" s="8" t="s">
        <v>1743</v>
      </c>
    </row>
    <row r="199" spans="1:5" ht="26" hidden="1" x14ac:dyDescent="0.3">
      <c r="A199" s="5" t="s">
        <v>1429</v>
      </c>
      <c r="B199" s="8" t="str">
        <f>_xlfn.XLOOKUP(Table164[[#This Row],[Theme D ID]],Table42[Theme D ID], Table42[Broad theme type])</f>
        <v>Decision-support gaps</v>
      </c>
      <c r="C199" s="8" t="str">
        <f>_xlfn.XLOOKUP(Table164[[#This Row],[Theme D ID]],Table42[Theme D ID], Table42[Detail])</f>
        <v>Capability gaps in small-scale and less-resourced actors</v>
      </c>
      <c r="D199" s="5" t="s">
        <v>55</v>
      </c>
      <c r="E199" s="8" t="s">
        <v>1744</v>
      </c>
    </row>
    <row r="200" spans="1:5" hidden="1" x14ac:dyDescent="0.3">
      <c r="A200" s="5" t="s">
        <v>1434</v>
      </c>
      <c r="B200" s="8" t="str">
        <f>_xlfn.XLOOKUP(Table164[[#This Row],[Theme D ID]],Table42[Theme D ID], Table42[Broad theme type])</f>
        <v>Decision-support gaps</v>
      </c>
      <c r="C200" s="8" t="str">
        <f>_xlfn.XLOOKUP(Table164[[#This Row],[Theme D ID]],Table42[Theme D ID], Table42[Detail])</f>
        <v>Over-reliance on informal or ad hoc decision-making</v>
      </c>
      <c r="D200" s="5" t="s">
        <v>31</v>
      </c>
      <c r="E200" s="8" t="s">
        <v>1745</v>
      </c>
    </row>
    <row r="201" spans="1:5" hidden="1" x14ac:dyDescent="0.3">
      <c r="A201" s="5" t="s">
        <v>1434</v>
      </c>
      <c r="B201" s="8" t="str">
        <f>_xlfn.XLOOKUP(Table164[[#This Row],[Theme D ID]],Table42[Theme D ID], Table42[Broad theme type])</f>
        <v>Decision-support gaps</v>
      </c>
      <c r="C201" s="8" t="str">
        <f>_xlfn.XLOOKUP(Table164[[#This Row],[Theme D ID]],Table42[Theme D ID], Table42[Detail])</f>
        <v>Over-reliance on informal or ad hoc decision-making</v>
      </c>
      <c r="D201" s="5" t="s">
        <v>37</v>
      </c>
      <c r="E201" s="8" t="s">
        <v>1746</v>
      </c>
    </row>
    <row r="202" spans="1:5" hidden="1" x14ac:dyDescent="0.3">
      <c r="A202" s="5" t="s">
        <v>1434</v>
      </c>
      <c r="B202" s="8" t="str">
        <f>_xlfn.XLOOKUP(Table164[[#This Row],[Theme D ID]],Table42[Theme D ID], Table42[Broad theme type])</f>
        <v>Decision-support gaps</v>
      </c>
      <c r="C202" s="8" t="str">
        <f>_xlfn.XLOOKUP(Table164[[#This Row],[Theme D ID]],Table42[Theme D ID], Table42[Detail])</f>
        <v>Over-reliance on informal or ad hoc decision-making</v>
      </c>
      <c r="D202" s="5" t="s">
        <v>66</v>
      </c>
      <c r="E202" s="8" t="s">
        <v>1747</v>
      </c>
    </row>
    <row r="203" spans="1:5" hidden="1" x14ac:dyDescent="0.3">
      <c r="A203" s="5" t="s">
        <v>1438</v>
      </c>
      <c r="B203" s="8" t="str">
        <f>_xlfn.XLOOKUP(Table164[[#This Row],[Theme D ID]],Table42[Theme D ID], Table42[Broad theme type])</f>
        <v>Decision-support gaps</v>
      </c>
      <c r="C203" s="8" t="str">
        <f>_xlfn.XLOOKUP(Table164[[#This Row],[Theme D ID]],Table42[Theme D ID], Table42[Detail])</f>
        <v>No/minimal decision-support gap identified</v>
      </c>
      <c r="D203" s="5" t="s">
        <v>27</v>
      </c>
      <c r="E203" s="8" t="s">
        <v>1748</v>
      </c>
    </row>
    <row r="204" spans="1:5" hidden="1" x14ac:dyDescent="0.3">
      <c r="A204" s="5" t="s">
        <v>1438</v>
      </c>
      <c r="B204" s="8" t="str">
        <f>_xlfn.XLOOKUP(Table164[[#This Row],[Theme D ID]],Table42[Theme D ID], Table42[Broad theme type])</f>
        <v>Decision-support gaps</v>
      </c>
      <c r="C204" s="8" t="str">
        <f>_xlfn.XLOOKUP(Table164[[#This Row],[Theme D ID]],Table42[Theme D ID], Table42[Detail])</f>
        <v>No/minimal decision-support gap identified</v>
      </c>
      <c r="D204" s="5" t="s">
        <v>36</v>
      </c>
      <c r="E204" s="8" t="s">
        <v>1749</v>
      </c>
    </row>
    <row r="205" spans="1:5" hidden="1" x14ac:dyDescent="0.3">
      <c r="A205" s="5" t="s">
        <v>1438</v>
      </c>
      <c r="B205" s="8" t="str">
        <f>_xlfn.XLOOKUP(Table164[[#This Row],[Theme D ID]],Table42[Theme D ID], Table42[Broad theme type])</f>
        <v>Decision-support gaps</v>
      </c>
      <c r="C205" s="8" t="str">
        <f>_xlfn.XLOOKUP(Table164[[#This Row],[Theme D ID]],Table42[Theme D ID], Table42[Detail])</f>
        <v>No/minimal decision-support gap identified</v>
      </c>
      <c r="D205" s="5" t="s">
        <v>64</v>
      </c>
      <c r="E205" s="8" t="s">
        <v>1750</v>
      </c>
    </row>
    <row r="206" spans="1:5" hidden="1" x14ac:dyDescent="0.3">
      <c r="A206" s="5" t="s">
        <v>1438</v>
      </c>
      <c r="B206" s="8" t="str">
        <f>_xlfn.XLOOKUP(Table164[[#This Row],[Theme D ID]],Table42[Theme D ID], Table42[Broad theme type])</f>
        <v>Decision-support gaps</v>
      </c>
      <c r="C206" s="8" t="str">
        <f>_xlfn.XLOOKUP(Table164[[#This Row],[Theme D ID]],Table42[Theme D ID], Table42[Detail])</f>
        <v>No/minimal decision-support gap identified</v>
      </c>
      <c r="D206" s="5" t="s">
        <v>38</v>
      </c>
      <c r="E206" s="8" t="s">
        <v>1751</v>
      </c>
    </row>
    <row r="207" spans="1:5" hidden="1" x14ac:dyDescent="0.3">
      <c r="A207" s="5" t="s">
        <v>1438</v>
      </c>
      <c r="B207" s="8" t="str">
        <f>_xlfn.XLOOKUP(Table164[[#This Row],[Theme D ID]],Table42[Theme D ID], Table42[Broad theme type])</f>
        <v>Decision-support gaps</v>
      </c>
      <c r="C207" s="8" t="str">
        <f>_xlfn.XLOOKUP(Table164[[#This Row],[Theme D ID]],Table42[Theme D ID], Table42[Detail])</f>
        <v>No/minimal decision-support gap identified</v>
      </c>
      <c r="D207" s="5" t="s">
        <v>42</v>
      </c>
      <c r="E207" s="8" t="s">
        <v>1752</v>
      </c>
    </row>
    <row r="208" spans="1:5" hidden="1" x14ac:dyDescent="0.3">
      <c r="A208" s="5" t="s">
        <v>1438</v>
      </c>
      <c r="B208" s="8" t="str">
        <f>_xlfn.XLOOKUP(Table164[[#This Row],[Theme D ID]],Table42[Theme D ID], Table42[Broad theme type])</f>
        <v>Decision-support gaps</v>
      </c>
      <c r="C208" s="8" t="str">
        <f>_xlfn.XLOOKUP(Table164[[#This Row],[Theme D ID]],Table42[Theme D ID], Table42[Detail])</f>
        <v>No/minimal decision-support gap identified</v>
      </c>
      <c r="D208" s="5" t="s">
        <v>46</v>
      </c>
      <c r="E208" s="8" t="s">
        <v>1753</v>
      </c>
    </row>
    <row r="209" spans="1:5" hidden="1" x14ac:dyDescent="0.3">
      <c r="A209" s="5" t="s">
        <v>1438</v>
      </c>
      <c r="B209" s="8" t="str">
        <f>_xlfn.XLOOKUP(Table164[[#This Row],[Theme D ID]],Table42[Theme D ID], Table42[Broad theme type])</f>
        <v>Decision-support gaps</v>
      </c>
      <c r="C209" s="8" t="str">
        <f>_xlfn.XLOOKUP(Table164[[#This Row],[Theme D ID]],Table42[Theme D ID], Table42[Detail])</f>
        <v>No/minimal decision-support gap identified</v>
      </c>
      <c r="D209" s="5" t="s">
        <v>47</v>
      </c>
      <c r="E209" s="8" t="s">
        <v>1754</v>
      </c>
    </row>
    <row r="210" spans="1:5" hidden="1" x14ac:dyDescent="0.3">
      <c r="A210" s="5" t="s">
        <v>1438</v>
      </c>
      <c r="B210" s="8" t="str">
        <f>_xlfn.XLOOKUP(Table164[[#This Row],[Theme D ID]],Table42[Theme D ID], Table42[Broad theme type])</f>
        <v>Decision-support gaps</v>
      </c>
      <c r="C210" s="8" t="str">
        <f>_xlfn.XLOOKUP(Table164[[#This Row],[Theme D ID]],Table42[Theme D ID], Table42[Detail])</f>
        <v>No/minimal decision-support gap identified</v>
      </c>
      <c r="D210" s="5" t="s">
        <v>53</v>
      </c>
      <c r="E210" s="8" t="s">
        <v>1755</v>
      </c>
    </row>
    <row r="211" spans="1:5" hidden="1" x14ac:dyDescent="0.3">
      <c r="A211" s="5" t="s">
        <v>1438</v>
      </c>
      <c r="B211" s="5" t="str">
        <f>_xlfn.XLOOKUP(Table164[[#This Row],[Theme D ID]],Table42[Theme D ID], Table42[Broad theme type])</f>
        <v>Decision-support gaps</v>
      </c>
      <c r="C211" s="8" t="str">
        <f>_xlfn.XLOOKUP(Table164[[#This Row],[Theme D ID]],Table42[Theme D ID], Table42[Detail])</f>
        <v>No/minimal decision-support gap identified</v>
      </c>
      <c r="D211" s="5" t="s">
        <v>76</v>
      </c>
      <c r="E211" s="8" t="s">
        <v>1756</v>
      </c>
    </row>
    <row r="212" spans="1:5" hidden="1" x14ac:dyDescent="0.3">
      <c r="A212" s="5" t="s">
        <v>1441</v>
      </c>
      <c r="B212" s="5" t="str">
        <f>_xlfn.XLOOKUP(Table164[[#This Row],[Theme D ID]],Table42[Theme D ID], Table42[Broad theme type])</f>
        <v>Lessons for future shocks</v>
      </c>
      <c r="C212" s="8" t="str">
        <f>_xlfn.XLOOKUP(Table164[[#This Row],[Theme D ID]],Table42[Theme D ID], Table42[Detail])</f>
        <v>Importance of market diversification</v>
      </c>
      <c r="D212" s="5" t="s">
        <v>23</v>
      </c>
      <c r="E212" s="8" t="s">
        <v>1757</v>
      </c>
    </row>
    <row r="213" spans="1:5" hidden="1" x14ac:dyDescent="0.3">
      <c r="A213" s="5" t="s">
        <v>1441</v>
      </c>
      <c r="B213" s="5" t="str">
        <f>_xlfn.XLOOKUP(Table164[[#This Row],[Theme D ID]],Table42[Theme D ID], Table42[Broad theme type])</f>
        <v>Lessons for future shocks</v>
      </c>
      <c r="C213" s="8" t="str">
        <f>_xlfn.XLOOKUP(Table164[[#This Row],[Theme D ID]],Table42[Theme D ID], Table42[Detail])</f>
        <v>Importance of market diversification</v>
      </c>
      <c r="D213" s="5" t="s">
        <v>31</v>
      </c>
      <c r="E213" s="8" t="s">
        <v>1758</v>
      </c>
    </row>
    <row r="214" spans="1:5" hidden="1" x14ac:dyDescent="0.3">
      <c r="A214" s="5" t="s">
        <v>1441</v>
      </c>
      <c r="B214" s="5" t="str">
        <f>_xlfn.XLOOKUP(Table164[[#This Row],[Theme D ID]],Table42[Theme D ID], Table42[Broad theme type])</f>
        <v>Lessons for future shocks</v>
      </c>
      <c r="C214" s="8" t="str">
        <f>_xlfn.XLOOKUP(Table164[[#This Row],[Theme D ID]],Table42[Theme D ID], Table42[Detail])</f>
        <v>Importance of market diversification</v>
      </c>
      <c r="D214" s="5" t="s">
        <v>36</v>
      </c>
      <c r="E214" s="8" t="s">
        <v>1759</v>
      </c>
    </row>
    <row r="215" spans="1:5" hidden="1" x14ac:dyDescent="0.3">
      <c r="A215" s="5" t="s">
        <v>1441</v>
      </c>
      <c r="B215" s="5" t="str">
        <f>_xlfn.XLOOKUP(Table164[[#This Row],[Theme D ID]],Table42[Theme D ID], Table42[Broad theme type])</f>
        <v>Lessons for future shocks</v>
      </c>
      <c r="C215" s="8" t="str">
        <f>_xlfn.XLOOKUP(Table164[[#This Row],[Theme D ID]],Table42[Theme D ID], Table42[Detail])</f>
        <v>Importance of market diversification</v>
      </c>
      <c r="D215" s="5" t="s">
        <v>65</v>
      </c>
      <c r="E215" s="8" t="s">
        <v>1760</v>
      </c>
    </row>
    <row r="216" spans="1:5" hidden="1" x14ac:dyDescent="0.3">
      <c r="A216" s="5" t="s">
        <v>1441</v>
      </c>
      <c r="B216" s="5" t="str">
        <f>_xlfn.XLOOKUP(Table164[[#This Row],[Theme D ID]],Table42[Theme D ID], Table42[Broad theme type])</f>
        <v>Lessons for future shocks</v>
      </c>
      <c r="C216" s="8" t="str">
        <f>_xlfn.XLOOKUP(Table164[[#This Row],[Theme D ID]],Table42[Theme D ID], Table42[Detail])</f>
        <v>Importance of market diversification</v>
      </c>
      <c r="D216" s="5" t="s">
        <v>51</v>
      </c>
      <c r="E216" s="8" t="s">
        <v>1761</v>
      </c>
    </row>
    <row r="217" spans="1:5" hidden="1" x14ac:dyDescent="0.3">
      <c r="A217" s="5" t="s">
        <v>1441</v>
      </c>
      <c r="B217" s="5" t="str">
        <f>_xlfn.XLOOKUP(Table164[[#This Row],[Theme D ID]],Table42[Theme D ID], Table42[Broad theme type])</f>
        <v>Lessons for future shocks</v>
      </c>
      <c r="C217" s="8" t="str">
        <f>_xlfn.XLOOKUP(Table164[[#This Row],[Theme D ID]],Table42[Theme D ID], Table42[Detail])</f>
        <v>Importance of market diversification</v>
      </c>
      <c r="D217" s="5" t="s">
        <v>73</v>
      </c>
      <c r="E217" s="8" t="s">
        <v>1762</v>
      </c>
    </row>
    <row r="218" spans="1:5" hidden="1" x14ac:dyDescent="0.3">
      <c r="A218" s="5" t="s">
        <v>1441</v>
      </c>
      <c r="B218" s="5" t="str">
        <f>_xlfn.XLOOKUP(Table164[[#This Row],[Theme D ID]],Table42[Theme D ID], Table42[Broad theme type])</f>
        <v>Lessons for future shocks</v>
      </c>
      <c r="C218" s="8" t="str">
        <f>_xlfn.XLOOKUP(Table164[[#This Row],[Theme D ID]],Table42[Theme D ID], Table42[Detail])</f>
        <v>Importance of market diversification</v>
      </c>
      <c r="D218" s="5" t="s">
        <v>55</v>
      </c>
      <c r="E218" s="8" t="s">
        <v>1763</v>
      </c>
    </row>
    <row r="219" spans="1:5" hidden="1" x14ac:dyDescent="0.3">
      <c r="A219" s="5" t="s">
        <v>1441</v>
      </c>
      <c r="B219" s="5" t="str">
        <f>_xlfn.XLOOKUP(Table164[[#This Row],[Theme D ID]],Table42[Theme D ID], Table42[Broad theme type])</f>
        <v>Lessons for future shocks</v>
      </c>
      <c r="C219" s="8" t="str">
        <f>_xlfn.XLOOKUP(Table164[[#This Row],[Theme D ID]],Table42[Theme D ID], Table42[Detail])</f>
        <v>Importance of market diversification</v>
      </c>
      <c r="D219" s="5" t="s">
        <v>75</v>
      </c>
      <c r="E219" s="8" t="s">
        <v>1764</v>
      </c>
    </row>
    <row r="220" spans="1:5" hidden="1" x14ac:dyDescent="0.3">
      <c r="A220" s="5" t="s">
        <v>1446</v>
      </c>
      <c r="B220" s="5" t="str">
        <f>_xlfn.XLOOKUP(Table164[[#This Row],[Theme D ID]],Table42[Theme D ID], Table42[Broad theme type])</f>
        <v>Lessons for future shocks</v>
      </c>
      <c r="C220" s="8" t="str">
        <f>_xlfn.XLOOKUP(Table164[[#This Row],[Theme D ID]],Table42[Theme D ID], Table42[Detail])</f>
        <v>Value of supply chain flexibility</v>
      </c>
      <c r="D220" s="5" t="s">
        <v>63</v>
      </c>
      <c r="E220" s="8" t="s">
        <v>1765</v>
      </c>
    </row>
    <row r="221" spans="1:5" hidden="1" x14ac:dyDescent="0.3">
      <c r="A221" s="5" t="s">
        <v>1446</v>
      </c>
      <c r="B221" s="5" t="str">
        <f>_xlfn.XLOOKUP(Table164[[#This Row],[Theme D ID]],Table42[Theme D ID], Table42[Broad theme type])</f>
        <v>Lessons for future shocks</v>
      </c>
      <c r="C221" s="8" t="str">
        <f>_xlfn.XLOOKUP(Table164[[#This Row],[Theme D ID]],Table42[Theme D ID], Table42[Detail])</f>
        <v>Value of supply chain flexibility</v>
      </c>
      <c r="D221" s="5" t="s">
        <v>37</v>
      </c>
      <c r="E221" s="8" t="s">
        <v>1766</v>
      </c>
    </row>
    <row r="222" spans="1:5" hidden="1" x14ac:dyDescent="0.3">
      <c r="A222" s="5" t="s">
        <v>1446</v>
      </c>
      <c r="B222" s="5" t="str">
        <f>_xlfn.XLOOKUP(Table164[[#This Row],[Theme D ID]],Table42[Theme D ID], Table42[Broad theme type])</f>
        <v>Lessons for future shocks</v>
      </c>
      <c r="C222" s="8" t="str">
        <f>_xlfn.XLOOKUP(Table164[[#This Row],[Theme D ID]],Table42[Theme D ID], Table42[Detail])</f>
        <v>Value of supply chain flexibility</v>
      </c>
      <c r="D222" s="5" t="s">
        <v>49</v>
      </c>
      <c r="E222" s="8" t="s">
        <v>1767</v>
      </c>
    </row>
    <row r="223" spans="1:5" hidden="1" x14ac:dyDescent="0.3">
      <c r="A223" s="5" t="s">
        <v>1446</v>
      </c>
      <c r="B223" s="5" t="str">
        <f>_xlfn.XLOOKUP(Table164[[#This Row],[Theme D ID]],Table42[Theme D ID], Table42[Broad theme type])</f>
        <v>Lessons for future shocks</v>
      </c>
      <c r="C223" s="8" t="str">
        <f>_xlfn.XLOOKUP(Table164[[#This Row],[Theme D ID]],Table42[Theme D ID], Table42[Detail])</f>
        <v>Value of supply chain flexibility</v>
      </c>
      <c r="D223" s="5" t="s">
        <v>67</v>
      </c>
      <c r="E223" s="8" t="s">
        <v>1768</v>
      </c>
    </row>
    <row r="224" spans="1:5" hidden="1" x14ac:dyDescent="0.3">
      <c r="A224" s="5" t="s">
        <v>1446</v>
      </c>
      <c r="B224" s="5" t="str">
        <f>_xlfn.XLOOKUP(Table164[[#This Row],[Theme D ID]],Table42[Theme D ID], Table42[Broad theme type])</f>
        <v>Lessons for future shocks</v>
      </c>
      <c r="C224" s="8" t="str">
        <f>_xlfn.XLOOKUP(Table164[[#This Row],[Theme D ID]],Table42[Theme D ID], Table42[Detail])</f>
        <v>Value of supply chain flexibility</v>
      </c>
      <c r="D224" s="5" t="s">
        <v>73</v>
      </c>
      <c r="E224" s="8" t="s">
        <v>1769</v>
      </c>
    </row>
    <row r="225" spans="1:5" hidden="1" x14ac:dyDescent="0.3">
      <c r="A225" s="5" t="s">
        <v>1446</v>
      </c>
      <c r="B225" s="5" t="str">
        <f>_xlfn.XLOOKUP(Table164[[#This Row],[Theme D ID]],Table42[Theme D ID], Table42[Broad theme type])</f>
        <v>Lessons for future shocks</v>
      </c>
      <c r="C225" s="8" t="str">
        <f>_xlfn.XLOOKUP(Table164[[#This Row],[Theme D ID]],Table42[Theme D ID], Table42[Detail])</f>
        <v>Value of supply chain flexibility</v>
      </c>
      <c r="D225" s="5" t="s">
        <v>53</v>
      </c>
      <c r="E225" s="8" t="s">
        <v>1770</v>
      </c>
    </row>
    <row r="226" spans="1:5" hidden="1" x14ac:dyDescent="0.3">
      <c r="A226" s="5" t="s">
        <v>1451</v>
      </c>
      <c r="B226" s="5" t="str">
        <f>_xlfn.XLOOKUP(Table164[[#This Row],[Theme D ID]],Table42[Theme D ID], Table42[Broad theme type])</f>
        <v>Lessons for future shocks</v>
      </c>
      <c r="C226" s="8" t="str">
        <f>_xlfn.XLOOKUP(Table164[[#This Row],[Theme D ID]],Table42[Theme D ID], Table42[Detail])</f>
        <v>Need for rapid and adaptive decision-making</v>
      </c>
      <c r="D226" s="5" t="s">
        <v>23</v>
      </c>
      <c r="E226" s="8" t="s">
        <v>1771</v>
      </c>
    </row>
    <row r="227" spans="1:5" hidden="1" x14ac:dyDescent="0.3">
      <c r="A227" s="5" t="s">
        <v>1451</v>
      </c>
      <c r="B227" s="5" t="str">
        <f>_xlfn.XLOOKUP(Table164[[#This Row],[Theme D ID]],Table42[Theme D ID], Table42[Broad theme type])</f>
        <v>Lessons for future shocks</v>
      </c>
      <c r="C227" s="8" t="str">
        <f>_xlfn.XLOOKUP(Table164[[#This Row],[Theme D ID]],Table42[Theme D ID], Table42[Detail])</f>
        <v>Need for rapid and adaptive decision-making</v>
      </c>
      <c r="D227" s="5" t="s">
        <v>31</v>
      </c>
      <c r="E227" s="8" t="s">
        <v>1772</v>
      </c>
    </row>
    <row r="228" spans="1:5" hidden="1" x14ac:dyDescent="0.3">
      <c r="A228" s="5" t="s">
        <v>1451</v>
      </c>
      <c r="B228" s="5" t="str">
        <f>_xlfn.XLOOKUP(Table164[[#This Row],[Theme D ID]],Table42[Theme D ID], Table42[Broad theme type])</f>
        <v>Lessons for future shocks</v>
      </c>
      <c r="C228" s="8" t="str">
        <f>_xlfn.XLOOKUP(Table164[[#This Row],[Theme D ID]],Table42[Theme D ID], Table42[Detail])</f>
        <v>Need for rapid and adaptive decision-making</v>
      </c>
      <c r="D228" s="5" t="s">
        <v>33</v>
      </c>
      <c r="E228" s="8" t="s">
        <v>1773</v>
      </c>
    </row>
    <row r="229" spans="1:5" hidden="1" x14ac:dyDescent="0.3">
      <c r="A229" s="5" t="s">
        <v>1451</v>
      </c>
      <c r="B229" s="5" t="str">
        <f>_xlfn.XLOOKUP(Table164[[#This Row],[Theme D ID]],Table42[Theme D ID], Table42[Broad theme type])</f>
        <v>Lessons for future shocks</v>
      </c>
      <c r="C229" s="8" t="str">
        <f>_xlfn.XLOOKUP(Table164[[#This Row],[Theme D ID]],Table42[Theme D ID], Table42[Detail])</f>
        <v>Need for rapid and adaptive decision-making</v>
      </c>
      <c r="D229" s="5" t="s">
        <v>64</v>
      </c>
      <c r="E229" s="8" t="s">
        <v>1774</v>
      </c>
    </row>
    <row r="230" spans="1:5" hidden="1" x14ac:dyDescent="0.3">
      <c r="A230" s="5" t="s">
        <v>1451</v>
      </c>
      <c r="B230" s="5" t="str">
        <f>_xlfn.XLOOKUP(Table164[[#This Row],[Theme D ID]],Table42[Theme D ID], Table42[Broad theme type])</f>
        <v>Lessons for future shocks</v>
      </c>
      <c r="C230" s="8" t="str">
        <f>_xlfn.XLOOKUP(Table164[[#This Row],[Theme D ID]],Table42[Theme D ID], Table42[Detail])</f>
        <v>Need for rapid and adaptive decision-making</v>
      </c>
      <c r="D230" s="5" t="s">
        <v>71</v>
      </c>
      <c r="E230" s="8" t="s">
        <v>1775</v>
      </c>
    </row>
    <row r="231" spans="1:5" hidden="1" x14ac:dyDescent="0.3">
      <c r="A231" s="5" t="s">
        <v>1456</v>
      </c>
      <c r="B231" s="5" t="str">
        <f>_xlfn.XLOOKUP(Table164[[#This Row],[Theme D ID]],Table42[Theme D ID], Table42[Broad theme type])</f>
        <v>Lessons for future shocks</v>
      </c>
      <c r="C231" s="8" t="str">
        <f>_xlfn.XLOOKUP(Table164[[#This Row],[Theme D ID]],Table42[Theme D ID], Table42[Detail])</f>
        <v>Importance of coordination and relationships</v>
      </c>
      <c r="D231" s="5" t="s">
        <v>33</v>
      </c>
      <c r="E231" s="8" t="s">
        <v>1776</v>
      </c>
    </row>
    <row r="232" spans="1:5" hidden="1" x14ac:dyDescent="0.3">
      <c r="A232" s="5" t="s">
        <v>1456</v>
      </c>
      <c r="B232" s="5" t="str">
        <f>_xlfn.XLOOKUP(Table164[[#This Row],[Theme D ID]],Table42[Theme D ID], Table42[Broad theme type])</f>
        <v>Lessons for future shocks</v>
      </c>
      <c r="C232" s="8" t="str">
        <f>_xlfn.XLOOKUP(Table164[[#This Row],[Theme D ID]],Table42[Theme D ID], Table42[Detail])</f>
        <v>Importance of coordination and relationships</v>
      </c>
      <c r="D232" s="5" t="s">
        <v>44</v>
      </c>
      <c r="E232" s="8" t="s">
        <v>1777</v>
      </c>
    </row>
    <row r="233" spans="1:5" hidden="1" x14ac:dyDescent="0.3">
      <c r="A233" s="5" t="s">
        <v>1456</v>
      </c>
      <c r="B233" s="5" t="str">
        <f>_xlfn.XLOOKUP(Table164[[#This Row],[Theme D ID]],Table42[Theme D ID], Table42[Broad theme type])</f>
        <v>Lessons for future shocks</v>
      </c>
      <c r="C233" s="8" t="str">
        <f>_xlfn.XLOOKUP(Table164[[#This Row],[Theme D ID]],Table42[Theme D ID], Table42[Detail])</f>
        <v>Importance of coordination and relationships</v>
      </c>
      <c r="D233" s="5" t="s">
        <v>45</v>
      </c>
      <c r="E233" s="8" t="s">
        <v>1778</v>
      </c>
    </row>
    <row r="234" spans="1:5" hidden="1" x14ac:dyDescent="0.3">
      <c r="A234" s="5" t="s">
        <v>1456</v>
      </c>
      <c r="B234" s="5" t="str">
        <f>_xlfn.XLOOKUP(Table164[[#This Row],[Theme D ID]],Table42[Theme D ID], Table42[Broad theme type])</f>
        <v>Lessons for future shocks</v>
      </c>
      <c r="C234" s="8" t="str">
        <f>_xlfn.XLOOKUP(Table164[[#This Row],[Theme D ID]],Table42[Theme D ID], Table42[Detail])</f>
        <v>Importance of coordination and relationships</v>
      </c>
      <c r="D234" s="5" t="s">
        <v>66</v>
      </c>
      <c r="E234" s="8" t="s">
        <v>1779</v>
      </c>
    </row>
    <row r="235" spans="1:5" hidden="1" x14ac:dyDescent="0.3">
      <c r="A235" s="5" t="s">
        <v>1460</v>
      </c>
      <c r="B235" s="5" t="str">
        <f>_xlfn.XLOOKUP(Table164[[#This Row],[Theme D ID]],Table42[Theme D ID], Table42[Broad theme type])</f>
        <v>Lessons for future shocks</v>
      </c>
      <c r="C235" s="8" t="str">
        <f>_xlfn.XLOOKUP(Table164[[#This Row],[Theme D ID]],Table42[Theme D ID], Table42[Detail])</f>
        <v>Need for improved data and decision-support systems</v>
      </c>
      <c r="D235" s="5" t="s">
        <v>59</v>
      </c>
      <c r="E235" s="8" t="s">
        <v>1780</v>
      </c>
    </row>
    <row r="236" spans="1:5" hidden="1" x14ac:dyDescent="0.3">
      <c r="A236" s="5" t="s">
        <v>1460</v>
      </c>
      <c r="B236" s="5" t="str">
        <f>_xlfn.XLOOKUP(Table164[[#This Row],[Theme D ID]],Table42[Theme D ID], Table42[Broad theme type])</f>
        <v>Lessons for future shocks</v>
      </c>
      <c r="C236" s="8" t="str">
        <f>_xlfn.XLOOKUP(Table164[[#This Row],[Theme D ID]],Table42[Theme D ID], Table42[Detail])</f>
        <v>Need for improved data and decision-support systems</v>
      </c>
      <c r="D236" s="5" t="s">
        <v>63</v>
      </c>
      <c r="E236" s="8" t="s">
        <v>1781</v>
      </c>
    </row>
    <row r="237" spans="1:5" hidden="1" x14ac:dyDescent="0.3">
      <c r="A237" s="5" t="s">
        <v>1460</v>
      </c>
      <c r="B237" s="5" t="str">
        <f>_xlfn.XLOOKUP(Table164[[#This Row],[Theme D ID]],Table42[Theme D ID], Table42[Broad theme type])</f>
        <v>Lessons for future shocks</v>
      </c>
      <c r="C237" s="8" t="str">
        <f>_xlfn.XLOOKUP(Table164[[#This Row],[Theme D ID]],Table42[Theme D ID], Table42[Detail])</f>
        <v>Need for improved data and decision-support systems</v>
      </c>
      <c r="D237" s="5" t="s">
        <v>33</v>
      </c>
      <c r="E237" s="8" t="s">
        <v>1782</v>
      </c>
    </row>
    <row r="238" spans="1:5" hidden="1" x14ac:dyDescent="0.3">
      <c r="A238" s="5" t="s">
        <v>1460</v>
      </c>
      <c r="B238" s="5" t="str">
        <f>_xlfn.XLOOKUP(Table164[[#This Row],[Theme D ID]],Table42[Theme D ID], Table42[Broad theme type])</f>
        <v>Lessons for future shocks</v>
      </c>
      <c r="C238" s="8" t="str">
        <f>_xlfn.XLOOKUP(Table164[[#This Row],[Theme D ID]],Table42[Theme D ID], Table42[Detail])</f>
        <v>Need for improved data and decision-support systems</v>
      </c>
      <c r="D238" s="5" t="s">
        <v>35</v>
      </c>
      <c r="E238" s="8" t="s">
        <v>1783</v>
      </c>
    </row>
    <row r="239" spans="1:5" hidden="1" x14ac:dyDescent="0.3">
      <c r="A239" s="5" t="s">
        <v>1460</v>
      </c>
      <c r="B239" s="5" t="str">
        <f>_xlfn.XLOOKUP(Table164[[#This Row],[Theme D ID]],Table42[Theme D ID], Table42[Broad theme type])</f>
        <v>Lessons for future shocks</v>
      </c>
      <c r="C239" s="8" t="str">
        <f>_xlfn.XLOOKUP(Table164[[#This Row],[Theme D ID]],Table42[Theme D ID], Table42[Detail])</f>
        <v>Need for improved data and decision-support systems</v>
      </c>
      <c r="D239" s="5" t="s">
        <v>66</v>
      </c>
      <c r="E239" s="8" t="s">
        <v>1784</v>
      </c>
    </row>
    <row r="240" spans="1:5" hidden="1" x14ac:dyDescent="0.3">
      <c r="A240" s="5" t="s">
        <v>1460</v>
      </c>
      <c r="B240" s="5" t="str">
        <f>_xlfn.XLOOKUP(Table164[[#This Row],[Theme D ID]],Table42[Theme D ID], Table42[Broad theme type])</f>
        <v>Lessons for future shocks</v>
      </c>
      <c r="C240" s="8" t="str">
        <f>_xlfn.XLOOKUP(Table164[[#This Row],[Theme D ID]],Table42[Theme D ID], Table42[Detail])</f>
        <v>Need for improved data and decision-support systems</v>
      </c>
      <c r="D240" s="5" t="s">
        <v>67</v>
      </c>
      <c r="E240" s="8" t="s">
        <v>1785</v>
      </c>
    </row>
    <row r="241" spans="1:5" hidden="1" x14ac:dyDescent="0.3">
      <c r="A241" s="5" t="s">
        <v>1460</v>
      </c>
      <c r="B241" s="5" t="str">
        <f>_xlfn.XLOOKUP(Table164[[#This Row],[Theme D ID]],Table42[Theme D ID], Table42[Broad theme type])</f>
        <v>Lessons for future shocks</v>
      </c>
      <c r="C241" s="8" t="str">
        <f>_xlfn.XLOOKUP(Table164[[#This Row],[Theme D ID]],Table42[Theme D ID], Table42[Detail])</f>
        <v>Need for improved data and decision-support systems</v>
      </c>
      <c r="D241" s="5" t="s">
        <v>75</v>
      </c>
      <c r="E241" s="8" t="s">
        <v>1786</v>
      </c>
    </row>
    <row r="242" spans="1:5" ht="26" hidden="1" x14ac:dyDescent="0.3">
      <c r="A242" s="5" t="s">
        <v>1464</v>
      </c>
      <c r="B242" s="5" t="str">
        <f>_xlfn.XLOOKUP(Table164[[#This Row],[Theme D ID]],Table42[Theme D ID], Table42[Broad theme type])</f>
        <v>Lessons for future shocks</v>
      </c>
      <c r="C242" s="8" t="str">
        <f>_xlfn.XLOOKUP(Table164[[#This Row],[Theme D ID]],Table42[Theme D ID], Table42[Detail])</f>
        <v>Implement contingency planning and disaster-preparedness</v>
      </c>
      <c r="D242" s="5" t="s">
        <v>57</v>
      </c>
      <c r="E242" s="8" t="s">
        <v>1787</v>
      </c>
    </row>
    <row r="243" spans="1:5" ht="26" hidden="1" x14ac:dyDescent="0.3">
      <c r="A243" s="5" t="s">
        <v>1464</v>
      </c>
      <c r="B243" s="5" t="str">
        <f>_xlfn.XLOOKUP(Table164[[#This Row],[Theme D ID]],Table42[Theme D ID], Table42[Broad theme type])</f>
        <v>Lessons for future shocks</v>
      </c>
      <c r="C243" s="8" t="str">
        <f>_xlfn.XLOOKUP(Table164[[#This Row],[Theme D ID]],Table42[Theme D ID], Table42[Detail])</f>
        <v>Implement contingency planning and disaster-preparedness</v>
      </c>
      <c r="D243" s="5" t="s">
        <v>33</v>
      </c>
      <c r="E243" s="8" t="s">
        <v>1788</v>
      </c>
    </row>
    <row r="244" spans="1:5" ht="26" hidden="1" x14ac:dyDescent="0.3">
      <c r="A244" s="5" t="s">
        <v>1464</v>
      </c>
      <c r="B244" s="5" t="str">
        <f>_xlfn.XLOOKUP(Table164[[#This Row],[Theme D ID]],Table42[Theme D ID], Table42[Broad theme type])</f>
        <v>Lessons for future shocks</v>
      </c>
      <c r="C244" s="8" t="str">
        <f>_xlfn.XLOOKUP(Table164[[#This Row],[Theme D ID]],Table42[Theme D ID], Table42[Detail])</f>
        <v>Implement contingency planning and disaster-preparedness</v>
      </c>
      <c r="D244" s="5" t="s">
        <v>65</v>
      </c>
      <c r="E244" s="8" t="s">
        <v>1789</v>
      </c>
    </row>
    <row r="245" spans="1:5" ht="26" hidden="1" x14ac:dyDescent="0.3">
      <c r="A245" s="5" t="s">
        <v>1464</v>
      </c>
      <c r="B245" s="5" t="str">
        <f>_xlfn.XLOOKUP(Table164[[#This Row],[Theme D ID]],Table42[Theme D ID], Table42[Broad theme type])</f>
        <v>Lessons for future shocks</v>
      </c>
      <c r="C245" s="8" t="str">
        <f>_xlfn.XLOOKUP(Table164[[#This Row],[Theme D ID]],Table42[Theme D ID], Table42[Detail])</f>
        <v>Implement contingency planning and disaster-preparedness</v>
      </c>
      <c r="D245" s="5" t="s">
        <v>67</v>
      </c>
      <c r="E245" s="8" t="s">
        <v>1790</v>
      </c>
    </row>
    <row r="246" spans="1:5" hidden="1" x14ac:dyDescent="0.3">
      <c r="A246" s="5" t="s">
        <v>1468</v>
      </c>
      <c r="B246" s="5" t="str">
        <f>_xlfn.XLOOKUP(Table164[[#This Row],[Theme D ID]],Table42[Theme D ID], Table42[Broad theme type])</f>
        <v>Lessons for future shocks</v>
      </c>
      <c r="C246" s="8" t="str">
        <f>_xlfn.XLOOKUP(Table164[[#This Row],[Theme D ID]],Table42[Theme D ID], Table42[Detail])</f>
        <v>Importance of flexibility in governance and regulation</v>
      </c>
      <c r="D246" s="5" t="s">
        <v>33</v>
      </c>
      <c r="E246" s="8" t="s">
        <v>1791</v>
      </c>
    </row>
    <row r="247" spans="1:5" hidden="1" x14ac:dyDescent="0.3">
      <c r="A247" s="5" t="s">
        <v>1468</v>
      </c>
      <c r="B247" s="5" t="str">
        <f>_xlfn.XLOOKUP(Table164[[#This Row],[Theme D ID]],Table42[Theme D ID], Table42[Broad theme type])</f>
        <v>Lessons for future shocks</v>
      </c>
      <c r="C247" s="8" t="str">
        <f>_xlfn.XLOOKUP(Table164[[#This Row],[Theme D ID]],Table42[Theme D ID], Table42[Detail])</f>
        <v>Importance of flexibility in governance and regulation</v>
      </c>
      <c r="D247" s="5" t="s">
        <v>35</v>
      </c>
      <c r="E247" s="8" t="s">
        <v>1792</v>
      </c>
    </row>
    <row r="248" spans="1:5" hidden="1" x14ac:dyDescent="0.3">
      <c r="A248" s="5" t="s">
        <v>1468</v>
      </c>
      <c r="B248" s="5" t="str">
        <f>_xlfn.XLOOKUP(Table164[[#This Row],[Theme D ID]],Table42[Theme D ID], Table42[Broad theme type])</f>
        <v>Lessons for future shocks</v>
      </c>
      <c r="C248" s="8" t="str">
        <f>_xlfn.XLOOKUP(Table164[[#This Row],[Theme D ID]],Table42[Theme D ID], Table42[Detail])</f>
        <v>Importance of flexibility in governance and regulation</v>
      </c>
      <c r="D248" s="5" t="s">
        <v>36</v>
      </c>
      <c r="E248" s="8" t="s">
        <v>1793</v>
      </c>
    </row>
    <row r="249" spans="1:5" hidden="1" x14ac:dyDescent="0.3">
      <c r="A249" s="5" t="s">
        <v>1468</v>
      </c>
      <c r="B249" s="5" t="str">
        <f>_xlfn.XLOOKUP(Table164[[#This Row],[Theme D ID]],Table42[Theme D ID], Table42[Broad theme type])</f>
        <v>Lessons for future shocks</v>
      </c>
      <c r="C249" s="8" t="str">
        <f>_xlfn.XLOOKUP(Table164[[#This Row],[Theme D ID]],Table42[Theme D ID], Table42[Detail])</f>
        <v>Importance of flexibility in governance and regulation</v>
      </c>
      <c r="D249" s="5" t="s">
        <v>71</v>
      </c>
      <c r="E249" s="8" t="s">
        <v>1794</v>
      </c>
    </row>
    <row r="250" spans="1:5" hidden="1" x14ac:dyDescent="0.3">
      <c r="A250" s="5" t="s">
        <v>1472</v>
      </c>
      <c r="B250" s="5" t="str">
        <f>_xlfn.XLOOKUP(Table164[[#This Row],[Theme D ID]],Table42[Theme D ID], Table42[Broad theme type])</f>
        <v>Lessons for future shocks</v>
      </c>
      <c r="C250" s="8" t="str">
        <f>_xlfn.XLOOKUP(Table164[[#This Row],[Theme D ID]],Table42[Theme D ID], Table42[Detail])</f>
        <v>Role of diversification at firm and sector level</v>
      </c>
      <c r="D250" s="5" t="s">
        <v>38</v>
      </c>
      <c r="E250" s="8" t="s">
        <v>1795</v>
      </c>
    </row>
    <row r="251" spans="1:5" hidden="1" x14ac:dyDescent="0.3">
      <c r="A251" s="5" t="s">
        <v>1472</v>
      </c>
      <c r="B251" s="5" t="str">
        <f>_xlfn.XLOOKUP(Table164[[#This Row],[Theme D ID]],Table42[Theme D ID], Table42[Broad theme type])</f>
        <v>Lessons for future shocks</v>
      </c>
      <c r="C251" s="8" t="str">
        <f>_xlfn.XLOOKUP(Table164[[#This Row],[Theme D ID]],Table42[Theme D ID], Table42[Detail])</f>
        <v>Role of diversification at firm and sector level</v>
      </c>
      <c r="D251" s="5" t="s">
        <v>42</v>
      </c>
      <c r="E251" s="8" t="s">
        <v>1796</v>
      </c>
    </row>
    <row r="252" spans="1:5" hidden="1" x14ac:dyDescent="0.3">
      <c r="A252" s="5" t="s">
        <v>1472</v>
      </c>
      <c r="B252" s="5" t="str">
        <f>_xlfn.XLOOKUP(Table164[[#This Row],[Theme D ID]],Table42[Theme D ID], Table42[Broad theme type])</f>
        <v>Lessons for future shocks</v>
      </c>
      <c r="C252" s="8" t="str">
        <f>_xlfn.XLOOKUP(Table164[[#This Row],[Theme D ID]],Table42[Theme D ID], Table42[Detail])</f>
        <v>Role of diversification at firm and sector level</v>
      </c>
      <c r="D252" s="5" t="s">
        <v>69</v>
      </c>
      <c r="E252" s="8" t="s">
        <v>1797</v>
      </c>
    </row>
    <row r="253" spans="1:5" hidden="1" x14ac:dyDescent="0.3">
      <c r="A253" s="5" t="s">
        <v>1472</v>
      </c>
      <c r="B253" s="5" t="str">
        <f>_xlfn.XLOOKUP(Table164[[#This Row],[Theme D ID]],Table42[Theme D ID], Table42[Broad theme type])</f>
        <v>Lessons for future shocks</v>
      </c>
      <c r="C253" s="8" t="str">
        <f>_xlfn.XLOOKUP(Table164[[#This Row],[Theme D ID]],Table42[Theme D ID], Table42[Detail])</f>
        <v>Role of diversification at firm and sector level</v>
      </c>
      <c r="D253" s="5" t="s">
        <v>73</v>
      </c>
      <c r="E253" s="8" t="s">
        <v>1798</v>
      </c>
    </row>
    <row r="254" spans="1:5" hidden="1" x14ac:dyDescent="0.3">
      <c r="A254" s="5" t="s">
        <v>1472</v>
      </c>
      <c r="B254" s="5" t="str">
        <f>_xlfn.XLOOKUP(Table164[[#This Row],[Theme D ID]],Table42[Theme D ID], Table42[Broad theme type])</f>
        <v>Lessons for future shocks</v>
      </c>
      <c r="C254" s="8" t="str">
        <f>_xlfn.XLOOKUP(Table164[[#This Row],[Theme D ID]],Table42[Theme D ID], Table42[Detail])</f>
        <v>Role of diversification at firm and sector level</v>
      </c>
      <c r="D254" s="5" t="s">
        <v>53</v>
      </c>
      <c r="E254" s="8" t="s">
        <v>1799</v>
      </c>
    </row>
    <row r="255" spans="1:5" ht="26" hidden="1" x14ac:dyDescent="0.3">
      <c r="A255" s="5" t="s">
        <v>1476</v>
      </c>
      <c r="B255" s="5" t="str">
        <f>_xlfn.XLOOKUP(Table164[[#This Row],[Theme D ID]],Table42[Theme D ID], Table42[Broad theme type])</f>
        <v>Lessons for future shocks</v>
      </c>
      <c r="C255" s="8" t="str">
        <f>_xlfn.XLOOKUP(Table164[[#This Row],[Theme D ID]],Table42[Theme D ID], Table42[Detail])</f>
        <v>Importance of supporting small-scale and vulnerable actors</v>
      </c>
      <c r="D255" s="5" t="s">
        <v>27</v>
      </c>
      <c r="E255" s="8" t="s">
        <v>1800</v>
      </c>
    </row>
    <row r="256" spans="1:5" ht="26" hidden="1" x14ac:dyDescent="0.3">
      <c r="A256" s="5" t="s">
        <v>1476</v>
      </c>
      <c r="B256" s="5" t="str">
        <f>_xlfn.XLOOKUP(Table164[[#This Row],[Theme D ID]],Table42[Theme D ID], Table42[Broad theme type])</f>
        <v>Lessons for future shocks</v>
      </c>
      <c r="C256" s="8" t="str">
        <f>_xlfn.XLOOKUP(Table164[[#This Row],[Theme D ID]],Table42[Theme D ID], Table42[Detail])</f>
        <v>Importance of supporting small-scale and vulnerable actors</v>
      </c>
      <c r="D256" s="5" t="s">
        <v>44</v>
      </c>
      <c r="E256" s="8" t="s">
        <v>1801</v>
      </c>
    </row>
    <row r="257" spans="1:5" ht="26" hidden="1" x14ac:dyDescent="0.3">
      <c r="A257" s="5" t="s">
        <v>1476</v>
      </c>
      <c r="B257" s="5" t="str">
        <f>_xlfn.XLOOKUP(Table164[[#This Row],[Theme D ID]],Table42[Theme D ID], Table42[Broad theme type])</f>
        <v>Lessons for future shocks</v>
      </c>
      <c r="C257" s="8" t="str">
        <f>_xlfn.XLOOKUP(Table164[[#This Row],[Theme D ID]],Table42[Theme D ID], Table42[Detail])</f>
        <v>Importance of supporting small-scale and vulnerable actors</v>
      </c>
      <c r="D257" s="5" t="s">
        <v>45</v>
      </c>
      <c r="E257" s="8" t="s">
        <v>1802</v>
      </c>
    </row>
    <row r="258" spans="1:5" hidden="1" x14ac:dyDescent="0.3">
      <c r="A258" s="5" t="s">
        <v>1481</v>
      </c>
      <c r="B258" s="5" t="str">
        <f>_xlfn.XLOOKUP(Table164[[#This Row],[Theme D ID]],Table42[Theme D ID], Table42[Broad theme type])</f>
        <v>Lessons for future shocks</v>
      </c>
      <c r="C258" s="8" t="str">
        <f>_xlfn.XLOOKUP(Table164[[#This Row],[Theme D ID]],Table42[Theme D ID], Table42[Detail])</f>
        <v>Need to strengthen workforce resilience</v>
      </c>
      <c r="D258" s="5" t="s">
        <v>57</v>
      </c>
      <c r="E258" s="8" t="s">
        <v>1803</v>
      </c>
    </row>
    <row r="259" spans="1:5" hidden="1" x14ac:dyDescent="0.3">
      <c r="A259" s="5" t="s">
        <v>1481</v>
      </c>
      <c r="B259" s="5" t="str">
        <f>_xlfn.XLOOKUP(Table164[[#This Row],[Theme D ID]],Table42[Theme D ID], Table42[Broad theme type])</f>
        <v>Lessons for future shocks</v>
      </c>
      <c r="C259" s="8" t="str">
        <f>_xlfn.XLOOKUP(Table164[[#This Row],[Theme D ID]],Table42[Theme D ID], Table42[Detail])</f>
        <v>Need to strengthen workforce resilience</v>
      </c>
      <c r="D259" s="5" t="s">
        <v>59</v>
      </c>
      <c r="E259" s="8" t="s">
        <v>1804</v>
      </c>
    </row>
    <row r="260" spans="1:5" hidden="1" x14ac:dyDescent="0.3">
      <c r="A260" s="5" t="s">
        <v>1481</v>
      </c>
      <c r="B260" s="5" t="str">
        <f>_xlfn.XLOOKUP(Table164[[#This Row],[Theme D ID]],Table42[Theme D ID], Table42[Broad theme type])</f>
        <v>Lessons for future shocks</v>
      </c>
      <c r="C260" s="8" t="str">
        <f>_xlfn.XLOOKUP(Table164[[#This Row],[Theme D ID]],Table42[Theme D ID], Table42[Detail])</f>
        <v>Need to strengthen workforce resilience</v>
      </c>
      <c r="D260" s="5" t="s">
        <v>42</v>
      </c>
      <c r="E260" s="8" t="s">
        <v>1805</v>
      </c>
    </row>
    <row r="261" spans="1:5" hidden="1" x14ac:dyDescent="0.3">
      <c r="A261" s="5" t="s">
        <v>1481</v>
      </c>
      <c r="B261" s="5" t="str">
        <f>_xlfn.XLOOKUP(Table164[[#This Row],[Theme D ID]],Table42[Theme D ID], Table42[Broad theme type])</f>
        <v>Lessons for future shocks</v>
      </c>
      <c r="C261" s="8" t="str">
        <f>_xlfn.XLOOKUP(Table164[[#This Row],[Theme D ID]],Table42[Theme D ID], Table42[Detail])</f>
        <v>Need to strengthen workforce resilience</v>
      </c>
      <c r="D261" s="5" t="s">
        <v>66</v>
      </c>
      <c r="E261" s="8" t="s">
        <v>1806</v>
      </c>
    </row>
    <row r="262" spans="1:5" hidden="1" x14ac:dyDescent="0.3">
      <c r="A262" s="5" t="s">
        <v>1481</v>
      </c>
      <c r="B262" s="5" t="str">
        <f>_xlfn.XLOOKUP(Table164[[#This Row],[Theme D ID]],Table42[Theme D ID], Table42[Broad theme type])</f>
        <v>Lessons for future shocks</v>
      </c>
      <c r="C262" s="8" t="str">
        <f>_xlfn.XLOOKUP(Table164[[#This Row],[Theme D ID]],Table42[Theme D ID], Table42[Detail])</f>
        <v>Need to strengthen workforce resilience</v>
      </c>
      <c r="D262" s="5" t="s">
        <v>67</v>
      </c>
      <c r="E262" s="8" t="s">
        <v>1807</v>
      </c>
    </row>
    <row r="263" spans="1:5" hidden="1" x14ac:dyDescent="0.3">
      <c r="A263" s="5" t="s">
        <v>1485</v>
      </c>
      <c r="B263" s="5" t="str">
        <f>_xlfn.XLOOKUP(Table164[[#This Row],[Theme D ID]],Table42[Theme D ID], Table42[Broad theme type])</f>
        <v>Lessons for future shocks</v>
      </c>
      <c r="C263" s="8" t="str">
        <f>_xlfn.XLOOKUP(Table164[[#This Row],[Theme D ID]],Table42[Theme D ID], Table42[Detail])</f>
        <v>Psychological resilience and wellbeing matter</v>
      </c>
      <c r="D263" s="5" t="s">
        <v>33</v>
      </c>
      <c r="E263" s="8" t="s">
        <v>1808</v>
      </c>
    </row>
    <row r="264" spans="1:5" hidden="1" x14ac:dyDescent="0.3">
      <c r="A264" s="5" t="s">
        <v>1485</v>
      </c>
      <c r="B264" s="5" t="str">
        <f>_xlfn.XLOOKUP(Table164[[#This Row],[Theme D ID]],Table42[Theme D ID], Table42[Broad theme type])</f>
        <v>Lessons for future shocks</v>
      </c>
      <c r="C264" s="8" t="str">
        <f>_xlfn.XLOOKUP(Table164[[#This Row],[Theme D ID]],Table42[Theme D ID], Table42[Detail])</f>
        <v>Psychological resilience and wellbeing matter</v>
      </c>
      <c r="D264" s="5" t="s">
        <v>45</v>
      </c>
      <c r="E264" s="8" t="s">
        <v>1809</v>
      </c>
    </row>
    <row r="265" spans="1:5" hidden="1" x14ac:dyDescent="0.3">
      <c r="A265" s="5" t="s">
        <v>1485</v>
      </c>
      <c r="B265" s="5" t="str">
        <f>_xlfn.XLOOKUP(Table164[[#This Row],[Theme D ID]],Table42[Theme D ID], Table42[Broad theme type])</f>
        <v>Lessons for future shocks</v>
      </c>
      <c r="C265" s="8" t="str">
        <f>_xlfn.XLOOKUP(Table164[[#This Row],[Theme D ID]],Table42[Theme D ID], Table42[Detail])</f>
        <v>Psychological resilience and wellbeing matter</v>
      </c>
      <c r="D265" s="5" t="s">
        <v>66</v>
      </c>
      <c r="E265" s="8" t="s">
        <v>1810</v>
      </c>
    </row>
    <row r="266" spans="1:5" hidden="1" x14ac:dyDescent="0.3">
      <c r="A266" s="5" t="s">
        <v>1489</v>
      </c>
      <c r="B266" s="5" t="str">
        <f>_xlfn.XLOOKUP(Table164[[#This Row],[Theme D ID]],Table42[Theme D ID], Table42[Broad theme type])</f>
        <v>Lessons for future shocks</v>
      </c>
      <c r="C266" s="8" t="str">
        <f>_xlfn.XLOOKUP(Table164[[#This Row],[Theme D ID]],Table42[Theme D ID], Table42[Detail])</f>
        <v>Value of learning and system adaptability</v>
      </c>
      <c r="D266" s="5" t="s">
        <v>31</v>
      </c>
      <c r="E266" s="8" t="s">
        <v>1811</v>
      </c>
    </row>
    <row r="267" spans="1:5" hidden="1" x14ac:dyDescent="0.3">
      <c r="A267" s="5" t="s">
        <v>1489</v>
      </c>
      <c r="B267" s="5" t="str">
        <f>_xlfn.XLOOKUP(Table164[[#This Row],[Theme D ID]],Table42[Theme D ID], Table42[Broad theme type])</f>
        <v>Lessons for future shocks</v>
      </c>
      <c r="C267" s="8" t="str">
        <f>_xlfn.XLOOKUP(Table164[[#This Row],[Theme D ID]],Table42[Theme D ID], Table42[Detail])</f>
        <v>Value of learning and system adaptability</v>
      </c>
      <c r="D267" s="5" t="s">
        <v>37</v>
      </c>
      <c r="E267" s="8" t="s">
        <v>1812</v>
      </c>
    </row>
    <row r="268" spans="1:5" hidden="1" x14ac:dyDescent="0.3">
      <c r="A268" s="5" t="s">
        <v>1489</v>
      </c>
      <c r="B268" s="5" t="str">
        <f>_xlfn.XLOOKUP(Table164[[#This Row],[Theme D ID]],Table42[Theme D ID], Table42[Broad theme type])</f>
        <v>Lessons for future shocks</v>
      </c>
      <c r="C268" s="8" t="str">
        <f>_xlfn.XLOOKUP(Table164[[#This Row],[Theme D ID]],Table42[Theme D ID], Table42[Detail])</f>
        <v>Value of learning and system adaptability</v>
      </c>
      <c r="D268" s="5" t="s">
        <v>73</v>
      </c>
      <c r="E268" s="8" t="s">
        <v>1813</v>
      </c>
    </row>
    <row r="269" spans="1:5" hidden="1" x14ac:dyDescent="0.3">
      <c r="A269" s="5" t="s">
        <v>1493</v>
      </c>
      <c r="B269" s="5" t="str">
        <f>_xlfn.XLOOKUP(Table164[[#This Row],[Theme D ID]],Table42[Theme D ID], Table42[Broad theme type])</f>
        <v>Lessons for future shocks</v>
      </c>
      <c r="C269" s="8" t="str">
        <f>_xlfn.XLOOKUP(Table164[[#This Row],[Theme D ID]],Table42[Theme D ID], Table42[Detail])</f>
        <v>No/minimal lesson identified</v>
      </c>
      <c r="D269" s="5" t="s">
        <v>61</v>
      </c>
      <c r="E269" s="8" t="s">
        <v>1814</v>
      </c>
    </row>
    <row r="270" spans="1:5" hidden="1" x14ac:dyDescent="0.3">
      <c r="A270" s="5" t="s">
        <v>1493</v>
      </c>
      <c r="B270" s="5" t="str">
        <f>_xlfn.XLOOKUP(Table164[[#This Row],[Theme D ID]],Table42[Theme D ID], Table42[Broad theme type])</f>
        <v>Lessons for future shocks</v>
      </c>
      <c r="C270" s="8" t="str">
        <f>_xlfn.XLOOKUP(Table164[[#This Row],[Theme D ID]],Table42[Theme D ID], Table42[Detail])</f>
        <v>No/minimal lesson identified</v>
      </c>
      <c r="D270" s="5" t="s">
        <v>46</v>
      </c>
      <c r="E270" s="8" t="s">
        <v>1815</v>
      </c>
    </row>
    <row r="271" spans="1:5" hidden="1" x14ac:dyDescent="0.3">
      <c r="A271" s="5" t="s">
        <v>1493</v>
      </c>
      <c r="B271" s="5" t="str">
        <f>_xlfn.XLOOKUP(Table164[[#This Row],[Theme D ID]],Table42[Theme D ID], Table42[Broad theme type])</f>
        <v>Lessons for future shocks</v>
      </c>
      <c r="C271" s="8" t="str">
        <f>_xlfn.XLOOKUP(Table164[[#This Row],[Theme D ID]],Table42[Theme D ID], Table42[Detail])</f>
        <v>No/minimal lesson identified</v>
      </c>
      <c r="D271" s="5" t="s">
        <v>47</v>
      </c>
      <c r="E271" s="8" t="s">
        <v>1816</v>
      </c>
    </row>
    <row r="272" spans="1:5" hidden="1" x14ac:dyDescent="0.3">
      <c r="A272" s="5" t="s">
        <v>1493</v>
      </c>
      <c r="B272" s="5" t="str">
        <f>_xlfn.XLOOKUP(Table164[[#This Row],[Theme D ID]],Table42[Theme D ID], Table42[Broad theme type])</f>
        <v>Lessons for future shocks</v>
      </c>
      <c r="C272" s="8" t="str">
        <f>_xlfn.XLOOKUP(Table164[[#This Row],[Theme D ID]],Table42[Theme D ID], Table42[Detail])</f>
        <v>No/minimal lesson identified</v>
      </c>
      <c r="D272" s="5" t="s">
        <v>76</v>
      </c>
      <c r="E272" s="8" t="s">
        <v>1817</v>
      </c>
    </row>
    <row r="273" spans="1:5" hidden="1" x14ac:dyDescent="0.3">
      <c r="A273" s="8" t="s">
        <v>1311</v>
      </c>
      <c r="B273" s="5" t="str">
        <f>_xlfn.XLOOKUP(Table164[[#This Row],[Theme D ID]],Table42[Theme D ID], Table42[Broad theme type])</f>
        <v>Responses increasing vulnerability</v>
      </c>
      <c r="C273" s="8" t="str">
        <f>_xlfn.XLOOKUP(Table164[[#This Row],[Theme D ID]],Table42[Theme D ID], Table42[Detail])</f>
        <v>Reinforcement of market concentration</v>
      </c>
      <c r="D273" s="8" t="s">
        <v>31</v>
      </c>
      <c r="E273" s="8" t="s">
        <v>1818</v>
      </c>
    </row>
    <row r="274" spans="1:5" hidden="1" x14ac:dyDescent="0.3">
      <c r="A274" s="8" t="s">
        <v>1311</v>
      </c>
      <c r="B274" s="5" t="str">
        <f>_xlfn.XLOOKUP(Table164[[#This Row],[Theme D ID]],Table42[Theme D ID], Table42[Broad theme type])</f>
        <v>Responses increasing vulnerability</v>
      </c>
      <c r="C274" s="8" t="str">
        <f>_xlfn.XLOOKUP(Table164[[#This Row],[Theme D ID]],Table42[Theme D ID], Table42[Detail])</f>
        <v>Reinforcement of market concentration</v>
      </c>
      <c r="D274" s="8" t="s">
        <v>36</v>
      </c>
      <c r="E274" s="8" t="s">
        <v>1819</v>
      </c>
    </row>
    <row r="275" spans="1:5" hidden="1" x14ac:dyDescent="0.3">
      <c r="A275" s="8" t="s">
        <v>1311</v>
      </c>
      <c r="B275" s="5" t="str">
        <f>_xlfn.XLOOKUP(Table164[[#This Row],[Theme D ID]],Table42[Theme D ID], Table42[Broad theme type])</f>
        <v>Responses increasing vulnerability</v>
      </c>
      <c r="C275" s="8" t="str">
        <f>_xlfn.XLOOKUP(Table164[[#This Row],[Theme D ID]],Table42[Theme D ID], Table42[Detail])</f>
        <v>Reinforcement of market concentration</v>
      </c>
      <c r="D275" s="8" t="s">
        <v>65</v>
      </c>
      <c r="E275" s="8" t="s">
        <v>1820</v>
      </c>
    </row>
    <row r="276" spans="1:5" hidden="1" x14ac:dyDescent="0.3">
      <c r="A276" s="8" t="s">
        <v>1311</v>
      </c>
      <c r="B276" s="5" t="str">
        <f>_xlfn.XLOOKUP(Table164[[#This Row],[Theme D ID]],Table42[Theme D ID], Table42[Broad theme type])</f>
        <v>Responses increasing vulnerability</v>
      </c>
      <c r="C276" s="8" t="str">
        <f>_xlfn.XLOOKUP(Table164[[#This Row],[Theme D ID]],Table42[Theme D ID], Table42[Detail])</f>
        <v>Reinforcement of market concentration</v>
      </c>
      <c r="D276" s="8" t="s">
        <v>51</v>
      </c>
      <c r="E276" s="8" t="s">
        <v>1821</v>
      </c>
    </row>
    <row r="277" spans="1:5" hidden="1" x14ac:dyDescent="0.3">
      <c r="A277" s="8" t="s">
        <v>1316</v>
      </c>
      <c r="B277" s="5" t="str">
        <f>_xlfn.XLOOKUP(Table164[[#This Row],[Theme D ID]],Table42[Theme D ID], Table42[Broad theme type])</f>
        <v>Responses increasing vulnerability</v>
      </c>
      <c r="C277" s="8" t="str">
        <f>_xlfn.XLOOKUP(Table164[[#This Row],[Theme D ID]],Table42[Theme D ID], Table42[Detail])</f>
        <v>Delayed or slow response action</v>
      </c>
      <c r="D277" s="8" t="s">
        <v>31</v>
      </c>
      <c r="E277" s="8" t="s">
        <v>1822</v>
      </c>
    </row>
    <row r="278" spans="1:5" hidden="1" x14ac:dyDescent="0.3">
      <c r="A278" s="8" t="s">
        <v>1316</v>
      </c>
      <c r="B278" s="5" t="str">
        <f>_xlfn.XLOOKUP(Table164[[#This Row],[Theme D ID]],Table42[Theme D ID], Table42[Broad theme type])</f>
        <v>Responses increasing vulnerability</v>
      </c>
      <c r="C278" s="8" t="str">
        <f>_xlfn.XLOOKUP(Table164[[#This Row],[Theme D ID]],Table42[Theme D ID], Table42[Detail])</f>
        <v>Delayed or slow response action</v>
      </c>
      <c r="D278" s="8" t="s">
        <v>59</v>
      </c>
      <c r="E278" s="8" t="s">
        <v>1823</v>
      </c>
    </row>
    <row r="279" spans="1:5" hidden="1" x14ac:dyDescent="0.3">
      <c r="A279" s="8" t="s">
        <v>1316</v>
      </c>
      <c r="B279" s="5" t="str">
        <f>_xlfn.XLOOKUP(Table164[[#This Row],[Theme D ID]],Table42[Theme D ID], Table42[Broad theme type])</f>
        <v>Responses increasing vulnerability</v>
      </c>
      <c r="C279" s="8" t="str">
        <f>_xlfn.XLOOKUP(Table164[[#This Row],[Theme D ID]],Table42[Theme D ID], Table42[Detail])</f>
        <v>Delayed or slow response action</v>
      </c>
      <c r="D279" s="8" t="s">
        <v>33</v>
      </c>
      <c r="E279" s="8" t="s">
        <v>1824</v>
      </c>
    </row>
    <row r="280" spans="1:5" hidden="1" x14ac:dyDescent="0.3">
      <c r="A280" s="8" t="s">
        <v>1316</v>
      </c>
      <c r="B280" s="5" t="str">
        <f>_xlfn.XLOOKUP(Table164[[#This Row],[Theme D ID]],Table42[Theme D ID], Table42[Broad theme type])</f>
        <v>Responses increasing vulnerability</v>
      </c>
      <c r="C280" s="8" t="str">
        <f>_xlfn.XLOOKUP(Table164[[#This Row],[Theme D ID]],Table42[Theme D ID], Table42[Detail])</f>
        <v>Delayed or slow response action</v>
      </c>
      <c r="D280" s="8" t="s">
        <v>69</v>
      </c>
      <c r="E280" s="8" t="s">
        <v>1825</v>
      </c>
    </row>
    <row r="281" spans="1:5" hidden="1" x14ac:dyDescent="0.3">
      <c r="A281" s="8" t="s">
        <v>1320</v>
      </c>
      <c r="B281" s="5" t="str">
        <f>_xlfn.XLOOKUP(Table164[[#This Row],[Theme D ID]],Table42[Theme D ID], Table42[Broad theme type])</f>
        <v>Responses increasing vulnerability</v>
      </c>
      <c r="C281" s="8" t="str">
        <f>_xlfn.XLOOKUP(Table164[[#This Row],[Theme D ID]],Table42[Theme D ID], Table42[Detail])</f>
        <v>Uncoordinated or fragmented responses</v>
      </c>
      <c r="D281" s="8" t="s">
        <v>23</v>
      </c>
      <c r="E281" s="8" t="s">
        <v>1826</v>
      </c>
    </row>
    <row r="282" spans="1:5" hidden="1" x14ac:dyDescent="0.3">
      <c r="A282" s="8" t="s">
        <v>1320</v>
      </c>
      <c r="B282" s="5" t="str">
        <f>_xlfn.XLOOKUP(Table164[[#This Row],[Theme D ID]],Table42[Theme D ID], Table42[Broad theme type])</f>
        <v>Responses increasing vulnerability</v>
      </c>
      <c r="C282" s="8" t="str">
        <f>_xlfn.XLOOKUP(Table164[[#This Row],[Theme D ID]],Table42[Theme D ID], Table42[Detail])</f>
        <v>Uncoordinated or fragmented responses</v>
      </c>
      <c r="D282" s="8" t="s">
        <v>37</v>
      </c>
      <c r="E282" s="8" t="s">
        <v>1827</v>
      </c>
    </row>
    <row r="283" spans="1:5" hidden="1" x14ac:dyDescent="0.3">
      <c r="A283" s="8" t="s">
        <v>1320</v>
      </c>
      <c r="B283" s="5" t="str">
        <f>_xlfn.XLOOKUP(Table164[[#This Row],[Theme D ID]],Table42[Theme D ID], Table42[Broad theme type])</f>
        <v>Responses increasing vulnerability</v>
      </c>
      <c r="C283" s="8" t="str">
        <f>_xlfn.XLOOKUP(Table164[[#This Row],[Theme D ID]],Table42[Theme D ID], Table42[Detail])</f>
        <v>Uncoordinated or fragmented responses</v>
      </c>
      <c r="D283" s="8" t="s">
        <v>66</v>
      </c>
      <c r="E283" s="8" t="s">
        <v>1828</v>
      </c>
    </row>
    <row r="284" spans="1:5" hidden="1" x14ac:dyDescent="0.3">
      <c r="A284" s="8" t="s">
        <v>1320</v>
      </c>
      <c r="B284" s="5" t="str">
        <f>_xlfn.XLOOKUP(Table164[[#This Row],[Theme D ID]],Table42[Theme D ID], Table42[Broad theme type])</f>
        <v>Responses increasing vulnerability</v>
      </c>
      <c r="C284" s="8" t="str">
        <f>_xlfn.XLOOKUP(Table164[[#This Row],[Theme D ID]],Table42[Theme D ID], Table42[Detail])</f>
        <v>Uncoordinated or fragmented responses</v>
      </c>
      <c r="D284" s="8" t="s">
        <v>55</v>
      </c>
      <c r="E284" s="8" t="s">
        <v>1829</v>
      </c>
    </row>
    <row r="285" spans="1:5" hidden="1" x14ac:dyDescent="0.3">
      <c r="A285" s="8" t="s">
        <v>1323</v>
      </c>
      <c r="B285" s="5" t="str">
        <f>_xlfn.XLOOKUP(Table164[[#This Row],[Theme D ID]],Table42[Theme D ID], Table42[Broad theme type])</f>
        <v>Responses increasing vulnerability</v>
      </c>
      <c r="C285" s="8" t="str">
        <f>_xlfn.XLOOKUP(Table164[[#This Row],[Theme D ID]],Table42[Theme D ID], Table42[Detail])</f>
        <v>Over-reliance on government support</v>
      </c>
      <c r="D285" s="8" t="s">
        <v>33</v>
      </c>
      <c r="E285" s="8" t="s">
        <v>1830</v>
      </c>
    </row>
    <row r="286" spans="1:5" hidden="1" x14ac:dyDescent="0.3">
      <c r="A286" s="8" t="s">
        <v>1323</v>
      </c>
      <c r="B286" s="5" t="str">
        <f>_xlfn.XLOOKUP(Table164[[#This Row],[Theme D ID]],Table42[Theme D ID], Table42[Broad theme type])</f>
        <v>Responses increasing vulnerability</v>
      </c>
      <c r="C286" s="8" t="str">
        <f>_xlfn.XLOOKUP(Table164[[#This Row],[Theme D ID]],Table42[Theme D ID], Table42[Detail])</f>
        <v>Over-reliance on government support</v>
      </c>
      <c r="D286" s="8" t="s">
        <v>51</v>
      </c>
      <c r="E286" s="8" t="s">
        <v>1831</v>
      </c>
    </row>
    <row r="287" spans="1:5" hidden="1" x14ac:dyDescent="0.3">
      <c r="A287" s="8" t="s">
        <v>1323</v>
      </c>
      <c r="B287" s="5" t="str">
        <f>_xlfn.XLOOKUP(Table164[[#This Row],[Theme D ID]],Table42[Theme D ID], Table42[Broad theme type])</f>
        <v>Responses increasing vulnerability</v>
      </c>
      <c r="C287" s="8" t="str">
        <f>_xlfn.XLOOKUP(Table164[[#This Row],[Theme D ID]],Table42[Theme D ID], Table42[Detail])</f>
        <v>Over-reliance on government support</v>
      </c>
      <c r="D287" s="8" t="s">
        <v>53</v>
      </c>
      <c r="E287" s="8" t="s">
        <v>1832</v>
      </c>
    </row>
    <row r="288" spans="1:5" hidden="1" x14ac:dyDescent="0.3">
      <c r="A288" s="8" t="s">
        <v>1327</v>
      </c>
      <c r="B288" s="5" t="str">
        <f>_xlfn.XLOOKUP(Table164[[#This Row],[Theme D ID]],Table42[Theme D ID], Table42[Broad theme type])</f>
        <v>Responses increasing vulnerability</v>
      </c>
      <c r="C288" s="8" t="str">
        <f>_xlfn.XLOOKUP(Table164[[#This Row],[Theme D ID]],Table42[Theme D ID], Table42[Detail])</f>
        <v>Poorly targeted or designed policy responses</v>
      </c>
      <c r="D288" s="8" t="s">
        <v>45</v>
      </c>
      <c r="E288" s="8" t="s">
        <v>1833</v>
      </c>
    </row>
    <row r="289" spans="1:5" hidden="1" x14ac:dyDescent="0.3">
      <c r="A289" s="5" t="s">
        <v>1327</v>
      </c>
      <c r="B289" s="5" t="str">
        <f>_xlfn.XLOOKUP(Table164[[#This Row],[Theme D ID]],Table42[Theme D ID], Table42[Broad theme type])</f>
        <v>Responses increasing vulnerability</v>
      </c>
      <c r="C289" s="8" t="str">
        <f>_xlfn.XLOOKUP(Table164[[#This Row],[Theme D ID]],Table42[Theme D ID], Table42[Detail])</f>
        <v>Poorly targeted or designed policy responses</v>
      </c>
      <c r="D289" s="5" t="s">
        <v>53</v>
      </c>
      <c r="E289" s="8" t="s">
        <v>1834</v>
      </c>
    </row>
    <row r="290" spans="1:5" hidden="1" x14ac:dyDescent="0.3">
      <c r="A290" s="5" t="s">
        <v>1327</v>
      </c>
      <c r="B290" s="5" t="str">
        <f>_xlfn.XLOOKUP(Table164[[#This Row],[Theme D ID]],Table42[Theme D ID], Table42[Broad theme type])</f>
        <v>Responses increasing vulnerability</v>
      </c>
      <c r="C290" s="8" t="str">
        <f>_xlfn.XLOOKUP(Table164[[#This Row],[Theme D ID]],Table42[Theme D ID], Table42[Detail])</f>
        <v>Poorly targeted or designed policy responses</v>
      </c>
      <c r="D290" s="5" t="s">
        <v>55</v>
      </c>
      <c r="E290" s="8" t="s">
        <v>1835</v>
      </c>
    </row>
    <row r="291" spans="1:5" hidden="1" x14ac:dyDescent="0.3">
      <c r="A291" s="5" t="s">
        <v>1331</v>
      </c>
      <c r="B291" s="5" t="str">
        <f>_xlfn.XLOOKUP(Table164[[#This Row],[Theme D ID]],Table42[Theme D ID], Table42[Broad theme type])</f>
        <v>Responses increasing vulnerability</v>
      </c>
      <c r="C291" s="8" t="str">
        <f>_xlfn.XLOOKUP(Table164[[#This Row],[Theme D ID]],Table42[Theme D ID], Table42[Detail])</f>
        <v>Regulatory overreach or rigid controls</v>
      </c>
      <c r="D291" s="5" t="s">
        <v>66</v>
      </c>
      <c r="E291" s="8" t="s">
        <v>1836</v>
      </c>
    </row>
    <row r="292" spans="1:5" hidden="1" x14ac:dyDescent="0.3">
      <c r="A292" s="5" t="s">
        <v>1331</v>
      </c>
      <c r="B292" s="5" t="str">
        <f>_xlfn.XLOOKUP(Table164[[#This Row],[Theme D ID]],Table42[Theme D ID], Table42[Broad theme type])</f>
        <v>Responses increasing vulnerability</v>
      </c>
      <c r="C292" s="8" t="str">
        <f>_xlfn.XLOOKUP(Table164[[#This Row],[Theme D ID]],Table42[Theme D ID], Table42[Detail])</f>
        <v>Regulatory overreach or rigid controls</v>
      </c>
      <c r="D292" s="5" t="s">
        <v>67</v>
      </c>
      <c r="E292" s="8" t="s">
        <v>1837</v>
      </c>
    </row>
    <row r="293" spans="1:5" hidden="1" x14ac:dyDescent="0.3">
      <c r="A293" s="5" t="s">
        <v>1331</v>
      </c>
      <c r="B293" s="5" t="str">
        <f>_xlfn.XLOOKUP(Table164[[#This Row],[Theme D ID]],Table42[Theme D ID], Table42[Broad theme type])</f>
        <v>Responses increasing vulnerability</v>
      </c>
      <c r="C293" s="8" t="str">
        <f>_xlfn.XLOOKUP(Table164[[#This Row],[Theme D ID]],Table42[Theme D ID], Table42[Detail])</f>
        <v>Regulatory overreach or rigid controls</v>
      </c>
      <c r="D293" s="5" t="s">
        <v>71</v>
      </c>
      <c r="E293" s="8" t="s">
        <v>1838</v>
      </c>
    </row>
    <row r="294" spans="1:5" hidden="1" x14ac:dyDescent="0.3">
      <c r="A294" s="5" t="s">
        <v>1331</v>
      </c>
      <c r="B294" s="5" t="str">
        <f>_xlfn.XLOOKUP(Table164[[#This Row],[Theme D ID]],Table42[Theme D ID], Table42[Broad theme type])</f>
        <v>Responses increasing vulnerability</v>
      </c>
      <c r="C294" s="8" t="str">
        <f>_xlfn.XLOOKUP(Table164[[#This Row],[Theme D ID]],Table42[Theme D ID], Table42[Detail])</f>
        <v>Regulatory overreach or rigid controls</v>
      </c>
      <c r="D294" s="5" t="s">
        <v>73</v>
      </c>
      <c r="E294" s="8" t="s">
        <v>1839</v>
      </c>
    </row>
    <row r="295" spans="1:5" hidden="1" x14ac:dyDescent="0.3">
      <c r="A295" s="5" t="s">
        <v>1335</v>
      </c>
      <c r="B295" s="5" t="str">
        <f>_xlfn.XLOOKUP(Table164[[#This Row],[Theme D ID]],Table42[Theme D ID], Table42[Broad theme type])</f>
        <v>Responses increasing vulnerability</v>
      </c>
      <c r="C295" s="8" t="str">
        <f>_xlfn.XLOOKUP(Table164[[#This Row],[Theme D ID]],Table42[Theme D ID], Table42[Detail])</f>
        <v>Supply chain decisions that reduced flexibility</v>
      </c>
      <c r="D295" s="5" t="s">
        <v>45</v>
      </c>
      <c r="E295" s="8" t="s">
        <v>1840</v>
      </c>
    </row>
    <row r="296" spans="1:5" hidden="1" x14ac:dyDescent="0.3">
      <c r="A296" s="5" t="s">
        <v>1335</v>
      </c>
      <c r="B296" s="5" t="str">
        <f>_xlfn.XLOOKUP(Table164[[#This Row],[Theme D ID]],Table42[Theme D ID], Table42[Broad theme type])</f>
        <v>Responses increasing vulnerability</v>
      </c>
      <c r="C296" s="8" t="str">
        <f>_xlfn.XLOOKUP(Table164[[#This Row],[Theme D ID]],Table42[Theme D ID], Table42[Detail])</f>
        <v>Supply chain decisions that reduced flexibility</v>
      </c>
      <c r="D296" s="5" t="s">
        <v>69</v>
      </c>
      <c r="E296" s="8" t="s">
        <v>1841</v>
      </c>
    </row>
    <row r="297" spans="1:5" hidden="1" x14ac:dyDescent="0.3">
      <c r="A297" s="5" t="s">
        <v>1335</v>
      </c>
      <c r="B297" s="5" t="str">
        <f>_xlfn.XLOOKUP(Table164[[#This Row],[Theme D ID]],Table42[Theme D ID], Table42[Broad theme type])</f>
        <v>Responses increasing vulnerability</v>
      </c>
      <c r="C297" s="8" t="str">
        <f>_xlfn.XLOOKUP(Table164[[#This Row],[Theme D ID]],Table42[Theme D ID], Table42[Detail])</f>
        <v>Supply chain decisions that reduced flexibility</v>
      </c>
      <c r="D297" s="5" t="s">
        <v>73</v>
      </c>
      <c r="E297" s="8" t="s">
        <v>1842</v>
      </c>
    </row>
    <row r="298" spans="1:5" hidden="1" x14ac:dyDescent="0.3">
      <c r="A298" s="5" t="s">
        <v>1340</v>
      </c>
      <c r="B298" s="5" t="str">
        <f>_xlfn.XLOOKUP(Table164[[#This Row],[Theme D ID]],Table42[Theme D ID], Table42[Broad theme type])</f>
        <v>Responses increasing vulnerability</v>
      </c>
      <c r="C298" s="8" t="str">
        <f>_xlfn.XLOOKUP(Table164[[#This Row],[Theme D ID]],Table42[Theme D ID], Table42[Detail])</f>
        <v>Business decisions increasing exposure to risk</v>
      </c>
      <c r="D298" s="5" t="s">
        <v>31</v>
      </c>
      <c r="E298" s="8" t="s">
        <v>1843</v>
      </c>
    </row>
    <row r="299" spans="1:5" hidden="1" x14ac:dyDescent="0.3">
      <c r="A299" s="5" t="s">
        <v>1340</v>
      </c>
      <c r="B299" s="5" t="str">
        <f>_xlfn.XLOOKUP(Table164[[#This Row],[Theme D ID]],Table42[Theme D ID], Table42[Broad theme type])</f>
        <v>Responses increasing vulnerability</v>
      </c>
      <c r="C299" s="8" t="str">
        <f>_xlfn.XLOOKUP(Table164[[#This Row],[Theme D ID]],Table42[Theme D ID], Table42[Detail])</f>
        <v>Business decisions increasing exposure to risk</v>
      </c>
      <c r="D299" s="5" t="s">
        <v>45</v>
      </c>
      <c r="E299" s="8" t="s">
        <v>1844</v>
      </c>
    </row>
    <row r="300" spans="1:5" hidden="1" x14ac:dyDescent="0.3">
      <c r="A300" s="5" t="s">
        <v>1340</v>
      </c>
      <c r="B300" s="5" t="str">
        <f>_xlfn.XLOOKUP(Table164[[#This Row],[Theme D ID]],Table42[Theme D ID], Table42[Broad theme type])</f>
        <v>Responses increasing vulnerability</v>
      </c>
      <c r="C300" s="8" t="str">
        <f>_xlfn.XLOOKUP(Table164[[#This Row],[Theme D ID]],Table42[Theme D ID], Table42[Detail])</f>
        <v>Business decisions increasing exposure to risk</v>
      </c>
      <c r="D300" s="5" t="s">
        <v>75</v>
      </c>
      <c r="E300" s="8" t="s">
        <v>1845</v>
      </c>
    </row>
    <row r="301" spans="1:5" hidden="1" x14ac:dyDescent="0.3">
      <c r="A301" s="5" t="s">
        <v>1344</v>
      </c>
      <c r="B301" s="5" t="str">
        <f>_xlfn.XLOOKUP(Table164[[#This Row],[Theme D ID]],Table42[Theme D ID], Table42[Broad theme type])</f>
        <v>Responses increasing vulnerability</v>
      </c>
      <c r="C301" s="8" t="str">
        <f>_xlfn.XLOOKUP(Table164[[#This Row],[Theme D ID]],Table42[Theme D ID], Table42[Detail])</f>
        <v>Ineffective communication and information flow</v>
      </c>
      <c r="D301" s="5" t="s">
        <v>63</v>
      </c>
      <c r="E301" s="8" t="s">
        <v>1846</v>
      </c>
    </row>
    <row r="302" spans="1:5" hidden="1" x14ac:dyDescent="0.3">
      <c r="A302" s="5" t="s">
        <v>1344</v>
      </c>
      <c r="B302" s="5" t="str">
        <f>_xlfn.XLOOKUP(Table164[[#This Row],[Theme D ID]],Table42[Theme D ID], Table42[Broad theme type])</f>
        <v>Responses increasing vulnerability</v>
      </c>
      <c r="C302" s="8" t="str">
        <f>_xlfn.XLOOKUP(Table164[[#This Row],[Theme D ID]],Table42[Theme D ID], Table42[Detail])</f>
        <v>Ineffective communication and information flow</v>
      </c>
      <c r="D302" s="5" t="s">
        <v>66</v>
      </c>
      <c r="E302" s="8" t="s">
        <v>1847</v>
      </c>
    </row>
    <row r="303" spans="1:5" hidden="1" x14ac:dyDescent="0.3">
      <c r="A303" s="5" t="s">
        <v>1344</v>
      </c>
      <c r="B303" s="5" t="str">
        <f>_xlfn.XLOOKUP(Table164[[#This Row],[Theme D ID]],Table42[Theme D ID], Table42[Broad theme type])</f>
        <v>Responses increasing vulnerability</v>
      </c>
      <c r="C303" s="8" t="str">
        <f>_xlfn.XLOOKUP(Table164[[#This Row],[Theme D ID]],Table42[Theme D ID], Table42[Detail])</f>
        <v>Ineffective communication and information flow</v>
      </c>
      <c r="D303" s="5" t="s">
        <v>75</v>
      </c>
      <c r="E303" s="8" t="s">
        <v>1848</v>
      </c>
    </row>
    <row r="304" spans="1:5" hidden="1" x14ac:dyDescent="0.3">
      <c r="A304" s="5" t="s">
        <v>1348</v>
      </c>
      <c r="B304" s="5" t="str">
        <f>_xlfn.XLOOKUP(Table164[[#This Row],[Theme D ID]],Table42[Theme D ID], Table42[Broad theme type])</f>
        <v>Responses increasing vulnerability</v>
      </c>
      <c r="C304" s="8" t="str">
        <f>_xlfn.XLOOKUP(Table164[[#This Row],[Theme D ID]],Table42[Theme D ID], Table42[Detail])</f>
        <v>Short-term coping at expense of long-term resilience</v>
      </c>
      <c r="D304" s="5" t="s">
        <v>31</v>
      </c>
      <c r="E304" s="8" t="s">
        <v>1849</v>
      </c>
    </row>
    <row r="305" spans="1:5" hidden="1" x14ac:dyDescent="0.3">
      <c r="A305" s="5" t="s">
        <v>1348</v>
      </c>
      <c r="B305" s="5" t="str">
        <f>_xlfn.XLOOKUP(Table164[[#This Row],[Theme D ID]],Table42[Theme D ID], Table42[Broad theme type])</f>
        <v>Responses increasing vulnerability</v>
      </c>
      <c r="C305" s="8" t="str">
        <f>_xlfn.XLOOKUP(Table164[[#This Row],[Theme D ID]],Table42[Theme D ID], Table42[Detail])</f>
        <v>Short-term coping at expense of long-term resilience</v>
      </c>
      <c r="D305" s="5" t="s">
        <v>45</v>
      </c>
      <c r="E305" s="8" t="s">
        <v>1850</v>
      </c>
    </row>
    <row r="306" spans="1:5" hidden="1" x14ac:dyDescent="0.3">
      <c r="A306" s="5" t="s">
        <v>1348</v>
      </c>
      <c r="B306" s="5" t="str">
        <f>_xlfn.XLOOKUP(Table164[[#This Row],[Theme D ID]],Table42[Theme D ID], Table42[Broad theme type])</f>
        <v>Responses increasing vulnerability</v>
      </c>
      <c r="C306" s="8" t="str">
        <f>_xlfn.XLOOKUP(Table164[[#This Row],[Theme D ID]],Table42[Theme D ID], Table42[Detail])</f>
        <v>Short-term coping at expense of long-term resilience</v>
      </c>
      <c r="D306" s="5" t="s">
        <v>73</v>
      </c>
      <c r="E306" s="8" t="s">
        <v>1851</v>
      </c>
    </row>
    <row r="307" spans="1:5" hidden="1" x14ac:dyDescent="0.3">
      <c r="A307" s="5" t="s">
        <v>1352</v>
      </c>
      <c r="B307" s="5" t="str">
        <f>_xlfn.XLOOKUP(Table164[[#This Row],[Theme D ID]],Table42[Theme D ID], Table42[Broad theme type])</f>
        <v>Responses increasing vulnerability</v>
      </c>
      <c r="C307" s="8" t="str">
        <f>_xlfn.XLOOKUP(Table164[[#This Row],[Theme D ID]],Table42[Theme D ID], Table42[Detail])</f>
        <v>No/minimal maladaptive response identified</v>
      </c>
      <c r="D307" s="5" t="s">
        <v>27</v>
      </c>
      <c r="E307" s="8" t="s">
        <v>1852</v>
      </c>
    </row>
    <row r="308" spans="1:5" hidden="1" x14ac:dyDescent="0.3">
      <c r="A308" s="5" t="s">
        <v>1352</v>
      </c>
      <c r="B308" s="5" t="str">
        <f>_xlfn.XLOOKUP(Table164[[#This Row],[Theme D ID]],Table42[Theme D ID], Table42[Broad theme type])</f>
        <v>Responses increasing vulnerability</v>
      </c>
      <c r="C308" s="8" t="str">
        <f>_xlfn.XLOOKUP(Table164[[#This Row],[Theme D ID]],Table42[Theme D ID], Table42[Detail])</f>
        <v>No/minimal maladaptive response identified</v>
      </c>
      <c r="D308" s="5" t="s">
        <v>57</v>
      </c>
      <c r="E308" s="8" t="s">
        <v>1853</v>
      </c>
    </row>
    <row r="309" spans="1:5" hidden="1" x14ac:dyDescent="0.3">
      <c r="A309" s="5" t="s">
        <v>1352</v>
      </c>
      <c r="B309" s="5" t="str">
        <f>_xlfn.XLOOKUP(Table164[[#This Row],[Theme D ID]],Table42[Theme D ID], Table42[Broad theme type])</f>
        <v>Responses increasing vulnerability</v>
      </c>
      <c r="C309" s="8" t="str">
        <f>_xlfn.XLOOKUP(Table164[[#This Row],[Theme D ID]],Table42[Theme D ID], Table42[Detail])</f>
        <v>No/minimal maladaptive response identified</v>
      </c>
      <c r="D309" s="5" t="s">
        <v>61</v>
      </c>
      <c r="E309" s="8" t="s">
        <v>1854</v>
      </c>
    </row>
    <row r="310" spans="1:5" hidden="1" x14ac:dyDescent="0.3">
      <c r="A310" s="5" t="s">
        <v>1352</v>
      </c>
      <c r="B310" s="5" t="str">
        <f>_xlfn.XLOOKUP(Table164[[#This Row],[Theme D ID]],Table42[Theme D ID], Table42[Broad theme type])</f>
        <v>Responses increasing vulnerability</v>
      </c>
      <c r="C310" s="8" t="str">
        <f>_xlfn.XLOOKUP(Table164[[#This Row],[Theme D ID]],Table42[Theme D ID], Table42[Detail])</f>
        <v>No/minimal maladaptive response identified</v>
      </c>
      <c r="D310" s="5" t="s">
        <v>35</v>
      </c>
      <c r="E310" s="8" t="s">
        <v>1855</v>
      </c>
    </row>
    <row r="311" spans="1:5" hidden="1" x14ac:dyDescent="0.3">
      <c r="A311" s="5" t="s">
        <v>1352</v>
      </c>
      <c r="B311" s="5" t="str">
        <f>_xlfn.XLOOKUP(Table164[[#This Row],[Theme D ID]],Table42[Theme D ID], Table42[Broad theme type])</f>
        <v>Responses increasing vulnerability</v>
      </c>
      <c r="C311" s="8" t="str">
        <f>_xlfn.XLOOKUP(Table164[[#This Row],[Theme D ID]],Table42[Theme D ID], Table42[Detail])</f>
        <v>No/minimal maladaptive response identified</v>
      </c>
      <c r="D311" s="5" t="s">
        <v>64</v>
      </c>
      <c r="E311" s="8" t="s">
        <v>1856</v>
      </c>
    </row>
    <row r="312" spans="1:5" hidden="1" x14ac:dyDescent="0.3">
      <c r="A312" s="5" t="s">
        <v>1352</v>
      </c>
      <c r="B312" s="5" t="str">
        <f>_xlfn.XLOOKUP(Table164[[#This Row],[Theme D ID]],Table42[Theme D ID], Table42[Broad theme type])</f>
        <v>Responses increasing vulnerability</v>
      </c>
      <c r="C312" s="8" t="str">
        <f>_xlfn.XLOOKUP(Table164[[#This Row],[Theme D ID]],Table42[Theme D ID], Table42[Detail])</f>
        <v>No/minimal maladaptive response identified</v>
      </c>
      <c r="D312" s="5" t="s">
        <v>38</v>
      </c>
      <c r="E312" s="8" t="s">
        <v>1857</v>
      </c>
    </row>
    <row r="313" spans="1:5" hidden="1" x14ac:dyDescent="0.3">
      <c r="A313" s="9" t="s">
        <v>1352</v>
      </c>
      <c r="B313" s="9" t="str">
        <f>_xlfn.XLOOKUP(Table164[[#This Row],[Theme D ID]],Table42[Theme D ID], Table42[Broad theme type])</f>
        <v>Responses increasing vulnerability</v>
      </c>
      <c r="C313" s="8" t="str">
        <f>_xlfn.XLOOKUP(Table164[[#This Row],[Theme D ID]],Table42[Theme D ID], Table42[Detail])</f>
        <v>No/minimal maladaptive response identified</v>
      </c>
      <c r="D313" s="9" t="s">
        <v>42</v>
      </c>
      <c r="E313" s="10" t="s">
        <v>1858</v>
      </c>
    </row>
    <row r="314" spans="1:5" hidden="1" x14ac:dyDescent="0.3">
      <c r="A314" s="9" t="s">
        <v>1352</v>
      </c>
      <c r="B314" s="9" t="str">
        <f>_xlfn.XLOOKUP(Table164[[#This Row],[Theme D ID]],Table42[Theme D ID], Table42[Broad theme type])</f>
        <v>Responses increasing vulnerability</v>
      </c>
      <c r="C314" s="8" t="str">
        <f>_xlfn.XLOOKUP(Table164[[#This Row],[Theme D ID]],Table42[Theme D ID], Table42[Detail])</f>
        <v>No/minimal maladaptive response identified</v>
      </c>
      <c r="D314" s="9" t="s">
        <v>44</v>
      </c>
      <c r="E314" s="10" t="s">
        <v>1859</v>
      </c>
    </row>
    <row r="315" spans="1:5" hidden="1" x14ac:dyDescent="0.3">
      <c r="A315" s="11" t="s">
        <v>1352</v>
      </c>
      <c r="B315" s="11" t="str">
        <f>_xlfn.XLOOKUP(Table164[[#This Row],[Theme D ID]],Table42[Theme D ID], Table42[Broad theme type])</f>
        <v>Responses increasing vulnerability</v>
      </c>
      <c r="C315" s="8" t="str">
        <f>_xlfn.XLOOKUP(Table164[[#This Row],[Theme D ID]],Table42[Theme D ID], Table42[Detail])</f>
        <v>No/minimal maladaptive response identified</v>
      </c>
      <c r="D315" s="11" t="s">
        <v>46</v>
      </c>
      <c r="E315" s="12" t="s">
        <v>1860</v>
      </c>
    </row>
    <row r="316" spans="1:5" hidden="1" x14ac:dyDescent="0.3">
      <c r="A316" s="5" t="s">
        <v>1352</v>
      </c>
      <c r="B316" s="5" t="str">
        <f>_xlfn.XLOOKUP(Table164[[#This Row],[Theme D ID]],Table42[Theme D ID], Table42[Broad theme type])</f>
        <v>Responses increasing vulnerability</v>
      </c>
      <c r="C316" s="8" t="str">
        <f>_xlfn.XLOOKUP(Table164[[#This Row],[Theme D ID]],Table42[Theme D ID], Table42[Detail])</f>
        <v>No/minimal maladaptive response identified</v>
      </c>
      <c r="D316" s="5" t="s">
        <v>47</v>
      </c>
      <c r="E316" s="8" t="s">
        <v>1861</v>
      </c>
    </row>
    <row r="317" spans="1:5" hidden="1" x14ac:dyDescent="0.3">
      <c r="A317" s="5" t="s">
        <v>1352</v>
      </c>
      <c r="B317" s="5" t="str">
        <f>_xlfn.XLOOKUP(Table164[[#This Row],[Theme D ID]],Table42[Theme D ID], Table42[Broad theme type])</f>
        <v>Responses increasing vulnerability</v>
      </c>
      <c r="C317" s="8" t="str">
        <f>_xlfn.XLOOKUP(Table164[[#This Row],[Theme D ID]],Table42[Theme D ID], Table42[Detail])</f>
        <v>No/minimal maladaptive response identified</v>
      </c>
      <c r="D317" s="5" t="s">
        <v>49</v>
      </c>
      <c r="E317" s="8" t="s">
        <v>1862</v>
      </c>
    </row>
    <row r="318" spans="1:5" hidden="1" x14ac:dyDescent="0.3">
      <c r="A318" s="5" t="s">
        <v>1352</v>
      </c>
      <c r="B318" s="5" t="str">
        <f>_xlfn.XLOOKUP(Table164[[#This Row],[Theme D ID]],Table42[Theme D ID], Table42[Broad theme type])</f>
        <v>Responses increasing vulnerability</v>
      </c>
      <c r="C318" s="8" t="str">
        <f>_xlfn.XLOOKUP(Table164[[#This Row],[Theme D ID]],Table42[Theme D ID], Table42[Detail])</f>
        <v>No/minimal maladaptive response identified</v>
      </c>
      <c r="D318" s="5" t="s">
        <v>76</v>
      </c>
      <c r="E318" s="8" t="s">
        <v>1863</v>
      </c>
    </row>
    <row r="319" spans="1:5" hidden="1" x14ac:dyDescent="0.3">
      <c r="A319" s="5" t="s">
        <v>1260</v>
      </c>
      <c r="B319" s="5" t="str">
        <f>_xlfn.XLOOKUP(Table164[[#This Row],[Theme D ID]],Table42[Theme D ID], Table42[Broad theme type])</f>
        <v>Responses reducing vulnerability</v>
      </c>
      <c r="C319" s="8" t="str">
        <f>_xlfn.XLOOKUP(Table164[[#This Row],[Theme D ID]],Table42[Theme D ID], Table42[Detail])</f>
        <v>Market diversification</v>
      </c>
      <c r="D319" s="5" t="s">
        <v>23</v>
      </c>
      <c r="E319" s="8" t="s">
        <v>1864</v>
      </c>
    </row>
    <row r="320" spans="1:5" hidden="1" x14ac:dyDescent="0.3">
      <c r="A320" s="5" t="s">
        <v>1260</v>
      </c>
      <c r="B320" s="5" t="str">
        <f>_xlfn.XLOOKUP(Table164[[#This Row],[Theme D ID]],Table42[Theme D ID], Table42[Broad theme type])</f>
        <v>Responses reducing vulnerability</v>
      </c>
      <c r="C320" s="8" t="str">
        <f>_xlfn.XLOOKUP(Table164[[#This Row],[Theme D ID]],Table42[Theme D ID], Table42[Detail])</f>
        <v>Market diversification</v>
      </c>
      <c r="D320" s="5" t="s">
        <v>31</v>
      </c>
      <c r="E320" s="8" t="s">
        <v>1865</v>
      </c>
    </row>
    <row r="321" spans="1:5" hidden="1" x14ac:dyDescent="0.3">
      <c r="A321" s="5" t="s">
        <v>1260</v>
      </c>
      <c r="B321" s="5" t="str">
        <f>_xlfn.XLOOKUP(Table164[[#This Row],[Theme D ID]],Table42[Theme D ID], Table42[Broad theme type])</f>
        <v>Responses reducing vulnerability</v>
      </c>
      <c r="C321" s="8" t="str">
        <f>_xlfn.XLOOKUP(Table164[[#This Row],[Theme D ID]],Table42[Theme D ID], Table42[Detail])</f>
        <v>Market diversification</v>
      </c>
      <c r="D321" s="5" t="s">
        <v>36</v>
      </c>
      <c r="E321" s="8" t="s">
        <v>1866</v>
      </c>
    </row>
    <row r="322" spans="1:5" hidden="1" x14ac:dyDescent="0.3">
      <c r="A322" s="5" t="s">
        <v>1260</v>
      </c>
      <c r="B322" s="5" t="str">
        <f>_xlfn.XLOOKUP(Table164[[#This Row],[Theme D ID]],Table42[Theme D ID], Table42[Broad theme type])</f>
        <v>Responses reducing vulnerability</v>
      </c>
      <c r="C322" s="8" t="str">
        <f>_xlfn.XLOOKUP(Table164[[#This Row],[Theme D ID]],Table42[Theme D ID], Table42[Detail])</f>
        <v>Market diversification</v>
      </c>
      <c r="D322" s="5" t="s">
        <v>65</v>
      </c>
      <c r="E322" s="8" t="s">
        <v>1867</v>
      </c>
    </row>
    <row r="323" spans="1:5" hidden="1" x14ac:dyDescent="0.3">
      <c r="A323" s="5" t="s">
        <v>1260</v>
      </c>
      <c r="B323" s="5" t="str">
        <f>_xlfn.XLOOKUP(Table164[[#This Row],[Theme D ID]],Table42[Theme D ID], Table42[Broad theme type])</f>
        <v>Responses reducing vulnerability</v>
      </c>
      <c r="C323" s="8" t="str">
        <f>_xlfn.XLOOKUP(Table164[[#This Row],[Theme D ID]],Table42[Theme D ID], Table42[Detail])</f>
        <v>Market diversification</v>
      </c>
      <c r="D323" s="5" t="s">
        <v>51</v>
      </c>
      <c r="E323" s="8" t="s">
        <v>1868</v>
      </c>
    </row>
    <row r="324" spans="1:5" hidden="1" x14ac:dyDescent="0.3">
      <c r="A324" s="5" t="s">
        <v>1260</v>
      </c>
      <c r="B324" s="5" t="str">
        <f>_xlfn.XLOOKUP(Table164[[#This Row],[Theme D ID]],Table42[Theme D ID], Table42[Broad theme type])</f>
        <v>Responses reducing vulnerability</v>
      </c>
      <c r="C324" s="8" t="str">
        <f>_xlfn.XLOOKUP(Table164[[#This Row],[Theme D ID]],Table42[Theme D ID], Table42[Detail])</f>
        <v>Market diversification</v>
      </c>
      <c r="D324" s="5" t="s">
        <v>73</v>
      </c>
      <c r="E324" s="8" t="s">
        <v>1869</v>
      </c>
    </row>
    <row r="325" spans="1:5" hidden="1" x14ac:dyDescent="0.3">
      <c r="A325" s="5" t="s">
        <v>1260</v>
      </c>
      <c r="B325" s="5" t="str">
        <f>_xlfn.XLOOKUP(Table164[[#This Row],[Theme D ID]],Table42[Theme D ID], Table42[Broad theme type])</f>
        <v>Responses reducing vulnerability</v>
      </c>
      <c r="C325" s="8" t="str">
        <f>_xlfn.XLOOKUP(Table164[[#This Row],[Theme D ID]],Table42[Theme D ID], Table42[Detail])</f>
        <v>Market diversification</v>
      </c>
      <c r="D325" s="5" t="s">
        <v>55</v>
      </c>
      <c r="E325" s="8" t="s">
        <v>1870</v>
      </c>
    </row>
    <row r="326" spans="1:5" hidden="1" x14ac:dyDescent="0.3">
      <c r="A326" s="5" t="s">
        <v>1267</v>
      </c>
      <c r="B326" s="5" t="str">
        <f>_xlfn.XLOOKUP(Table164[[#This Row],[Theme D ID]],Table42[Theme D ID], Table42[Broad theme type])</f>
        <v>Responses reducing vulnerability</v>
      </c>
      <c r="C326" s="8" t="str">
        <f>_xlfn.XLOOKUP(Table164[[#This Row],[Theme D ID]],Table42[Theme D ID], Table42[Detail])</f>
        <v>Supply chain flexibility and adaptation</v>
      </c>
      <c r="D326" s="5" t="s">
        <v>31</v>
      </c>
      <c r="E326" s="8" t="s">
        <v>1871</v>
      </c>
    </row>
    <row r="327" spans="1:5" hidden="1" x14ac:dyDescent="0.3">
      <c r="A327" s="5" t="s">
        <v>1267</v>
      </c>
      <c r="B327" s="5" t="str">
        <f>_xlfn.XLOOKUP(Table164[[#This Row],[Theme D ID]],Table42[Theme D ID], Table42[Broad theme type])</f>
        <v>Responses reducing vulnerability</v>
      </c>
      <c r="C327" s="8" t="str">
        <f>_xlfn.XLOOKUP(Table164[[#This Row],[Theme D ID]],Table42[Theme D ID], Table42[Detail])</f>
        <v>Supply chain flexibility and adaptation</v>
      </c>
      <c r="D327" s="5" t="s">
        <v>63</v>
      </c>
      <c r="E327" s="8" t="s">
        <v>1872</v>
      </c>
    </row>
    <row r="328" spans="1:5" hidden="1" x14ac:dyDescent="0.3">
      <c r="A328" s="5" t="s">
        <v>1267</v>
      </c>
      <c r="B328" s="5" t="str">
        <f>_xlfn.XLOOKUP(Table164[[#This Row],[Theme D ID]],Table42[Theme D ID], Table42[Broad theme type])</f>
        <v>Responses reducing vulnerability</v>
      </c>
      <c r="C328" s="8" t="str">
        <f>_xlfn.XLOOKUP(Table164[[#This Row],[Theme D ID]],Table42[Theme D ID], Table42[Detail])</f>
        <v>Supply chain flexibility and adaptation</v>
      </c>
      <c r="D328" s="5" t="s">
        <v>37</v>
      </c>
      <c r="E328" s="8" t="s">
        <v>1873</v>
      </c>
    </row>
    <row r="329" spans="1:5" hidden="1" x14ac:dyDescent="0.3">
      <c r="A329" s="5" t="s">
        <v>1267</v>
      </c>
      <c r="B329" s="5" t="str">
        <f>_xlfn.XLOOKUP(Table164[[#This Row],[Theme D ID]],Table42[Theme D ID], Table42[Broad theme type])</f>
        <v>Responses reducing vulnerability</v>
      </c>
      <c r="C329" s="8" t="str">
        <f>_xlfn.XLOOKUP(Table164[[#This Row],[Theme D ID]],Table42[Theme D ID], Table42[Detail])</f>
        <v>Supply chain flexibility and adaptation</v>
      </c>
      <c r="D329" s="5" t="s">
        <v>49</v>
      </c>
      <c r="E329" s="8" t="s">
        <v>1874</v>
      </c>
    </row>
    <row r="330" spans="1:5" hidden="1" x14ac:dyDescent="0.3">
      <c r="A330" s="5" t="s">
        <v>1267</v>
      </c>
      <c r="B330" s="5" t="str">
        <f>_xlfn.XLOOKUP(Table164[[#This Row],[Theme D ID]],Table42[Theme D ID], Table42[Broad theme type])</f>
        <v>Responses reducing vulnerability</v>
      </c>
      <c r="C330" s="8" t="str">
        <f>_xlfn.XLOOKUP(Table164[[#This Row],[Theme D ID]],Table42[Theme D ID], Table42[Detail])</f>
        <v>Supply chain flexibility and adaptation</v>
      </c>
      <c r="D330" s="5" t="s">
        <v>67</v>
      </c>
      <c r="E330" s="8" t="s">
        <v>1875</v>
      </c>
    </row>
    <row r="331" spans="1:5" hidden="1" x14ac:dyDescent="0.3">
      <c r="A331" s="5" t="s">
        <v>1267</v>
      </c>
      <c r="B331" s="5" t="str">
        <f>_xlfn.XLOOKUP(Table164[[#This Row],[Theme D ID]],Table42[Theme D ID], Table42[Broad theme type])</f>
        <v>Responses reducing vulnerability</v>
      </c>
      <c r="C331" s="8" t="str">
        <f>_xlfn.XLOOKUP(Table164[[#This Row],[Theme D ID]],Table42[Theme D ID], Table42[Detail])</f>
        <v>Supply chain flexibility and adaptation</v>
      </c>
      <c r="D331" s="5" t="s">
        <v>69</v>
      </c>
      <c r="E331" s="8" t="s">
        <v>1876</v>
      </c>
    </row>
    <row r="332" spans="1:5" hidden="1" x14ac:dyDescent="0.3">
      <c r="A332" s="5" t="s">
        <v>1267</v>
      </c>
      <c r="B332" s="5" t="str">
        <f>_xlfn.XLOOKUP(Table164[[#This Row],[Theme D ID]],Table42[Theme D ID], Table42[Broad theme type])</f>
        <v>Responses reducing vulnerability</v>
      </c>
      <c r="C332" s="8" t="str">
        <f>_xlfn.XLOOKUP(Table164[[#This Row],[Theme D ID]],Table42[Theme D ID], Table42[Detail])</f>
        <v>Supply chain flexibility and adaptation</v>
      </c>
      <c r="D332" s="5" t="s">
        <v>73</v>
      </c>
      <c r="E332" s="8" t="s">
        <v>1877</v>
      </c>
    </row>
    <row r="333" spans="1:5" hidden="1" x14ac:dyDescent="0.3">
      <c r="A333" s="5" t="s">
        <v>1267</v>
      </c>
      <c r="B333" s="5" t="str">
        <f>_xlfn.XLOOKUP(Table164[[#This Row],[Theme D ID]],Table42[Theme D ID], Table42[Broad theme type])</f>
        <v>Responses reducing vulnerability</v>
      </c>
      <c r="C333" s="8" t="str">
        <f>_xlfn.XLOOKUP(Table164[[#This Row],[Theme D ID]],Table42[Theme D ID], Table42[Detail])</f>
        <v>Supply chain flexibility and adaptation</v>
      </c>
      <c r="D333" s="5" t="s">
        <v>75</v>
      </c>
      <c r="E333" s="8" t="s">
        <v>1878</v>
      </c>
    </row>
    <row r="334" spans="1:5" hidden="1" x14ac:dyDescent="0.3">
      <c r="A334" s="5" t="s">
        <v>1272</v>
      </c>
      <c r="B334" s="5" t="str">
        <f>_xlfn.XLOOKUP(Table164[[#This Row],[Theme D ID]],Table42[Theme D ID], Table42[Broad theme type])</f>
        <v>Responses reducing vulnerability</v>
      </c>
      <c r="C334" s="8" t="str">
        <f>_xlfn.XLOOKUP(Table164[[#This Row],[Theme D ID]],Table42[Theme D ID], Table42[Detail])</f>
        <v>Product and processing adaptation</v>
      </c>
      <c r="D334" s="5" t="s">
        <v>37</v>
      </c>
      <c r="E334" s="5" t="s">
        <v>1879</v>
      </c>
    </row>
    <row r="335" spans="1:5" hidden="1" x14ac:dyDescent="0.3">
      <c r="A335" s="5" t="s">
        <v>1272</v>
      </c>
      <c r="B335" s="5" t="str">
        <f>_xlfn.XLOOKUP(Table164[[#This Row],[Theme D ID]],Table42[Theme D ID], Table42[Broad theme type])</f>
        <v>Responses reducing vulnerability</v>
      </c>
      <c r="C335" s="8" t="str">
        <f>_xlfn.XLOOKUP(Table164[[#This Row],[Theme D ID]],Table42[Theme D ID], Table42[Detail])</f>
        <v>Product and processing adaptation</v>
      </c>
      <c r="D335" s="5" t="s">
        <v>42</v>
      </c>
      <c r="E335" s="8" t="s">
        <v>1880</v>
      </c>
    </row>
    <row r="336" spans="1:5" hidden="1" x14ac:dyDescent="0.3">
      <c r="A336" s="5" t="s">
        <v>1272</v>
      </c>
      <c r="B336" s="5" t="str">
        <f>_xlfn.XLOOKUP(Table164[[#This Row],[Theme D ID]],Table42[Theme D ID], Table42[Broad theme type])</f>
        <v>Responses reducing vulnerability</v>
      </c>
      <c r="C336" s="8" t="str">
        <f>_xlfn.XLOOKUP(Table164[[#This Row],[Theme D ID]],Table42[Theme D ID], Table42[Detail])</f>
        <v>Product and processing adaptation</v>
      </c>
      <c r="D336" s="5" t="s">
        <v>51</v>
      </c>
      <c r="E336" s="8" t="s">
        <v>1881</v>
      </c>
    </row>
    <row r="337" spans="1:5" hidden="1" x14ac:dyDescent="0.3">
      <c r="A337" s="5" t="s">
        <v>1272</v>
      </c>
      <c r="B337" s="5" t="str">
        <f>_xlfn.XLOOKUP(Table164[[#This Row],[Theme D ID]],Table42[Theme D ID], Table42[Broad theme type])</f>
        <v>Responses reducing vulnerability</v>
      </c>
      <c r="C337" s="8" t="str">
        <f>_xlfn.XLOOKUP(Table164[[#This Row],[Theme D ID]],Table42[Theme D ID], Table42[Detail])</f>
        <v>Product and processing adaptation</v>
      </c>
      <c r="D337" s="5" t="s">
        <v>69</v>
      </c>
      <c r="E337" s="8" t="s">
        <v>1882</v>
      </c>
    </row>
    <row r="338" spans="1:5" hidden="1" x14ac:dyDescent="0.3">
      <c r="A338" s="5" t="s">
        <v>1272</v>
      </c>
      <c r="B338" s="5" t="str">
        <f>_xlfn.XLOOKUP(Table164[[#This Row],[Theme D ID]],Table42[Theme D ID], Table42[Broad theme type])</f>
        <v>Responses reducing vulnerability</v>
      </c>
      <c r="C338" s="8" t="str">
        <f>_xlfn.XLOOKUP(Table164[[#This Row],[Theme D ID]],Table42[Theme D ID], Table42[Detail])</f>
        <v>Product and processing adaptation</v>
      </c>
      <c r="D338" s="5" t="s">
        <v>73</v>
      </c>
      <c r="E338" s="8" t="s">
        <v>1883</v>
      </c>
    </row>
    <row r="339" spans="1:5" hidden="1" x14ac:dyDescent="0.3">
      <c r="A339" s="5" t="s">
        <v>1278</v>
      </c>
      <c r="B339" s="5" t="str">
        <f>_xlfn.XLOOKUP(Table164[[#This Row],[Theme D ID]],Table42[Theme D ID], Table42[Broad theme type])</f>
        <v>Responses reducing vulnerability</v>
      </c>
      <c r="C339" s="8" t="str">
        <f>_xlfn.XLOOKUP(Table164[[#This Row],[Theme D ID]],Table42[Theme D ID], Table42[Detail])</f>
        <v>Direct-to-consumer and local market channels</v>
      </c>
      <c r="D339" s="5" t="s">
        <v>64</v>
      </c>
      <c r="E339" s="8" t="s">
        <v>1884</v>
      </c>
    </row>
    <row r="340" spans="1:5" hidden="1" x14ac:dyDescent="0.3">
      <c r="A340" s="5" t="s">
        <v>1278</v>
      </c>
      <c r="B340" s="5" t="str">
        <f>_xlfn.XLOOKUP(Table164[[#This Row],[Theme D ID]],Table42[Theme D ID], Table42[Broad theme type])</f>
        <v>Responses reducing vulnerability</v>
      </c>
      <c r="C340" s="8" t="str">
        <f>_xlfn.XLOOKUP(Table164[[#This Row],[Theme D ID]],Table42[Theme D ID], Table42[Detail])</f>
        <v>Direct-to-consumer and local market channels</v>
      </c>
      <c r="D340" s="5" t="s">
        <v>38</v>
      </c>
      <c r="E340" s="8" t="s">
        <v>1885</v>
      </c>
    </row>
    <row r="341" spans="1:5" hidden="1" x14ac:dyDescent="0.3">
      <c r="A341" s="5" t="s">
        <v>1278</v>
      </c>
      <c r="B341" s="5" t="str">
        <f>_xlfn.XLOOKUP(Table164[[#This Row],[Theme D ID]],Table42[Theme D ID], Table42[Broad theme type])</f>
        <v>Responses reducing vulnerability</v>
      </c>
      <c r="C341" s="8" t="str">
        <f>_xlfn.XLOOKUP(Table164[[#This Row],[Theme D ID]],Table42[Theme D ID], Table42[Detail])</f>
        <v>Direct-to-consumer and local market channels</v>
      </c>
      <c r="D341" s="5" t="s">
        <v>65</v>
      </c>
      <c r="E341" s="8" t="s">
        <v>1886</v>
      </c>
    </row>
    <row r="342" spans="1:5" hidden="1" x14ac:dyDescent="0.3">
      <c r="A342" s="5" t="s">
        <v>1278</v>
      </c>
      <c r="B342" s="5" t="str">
        <f>_xlfn.XLOOKUP(Table164[[#This Row],[Theme D ID]],Table42[Theme D ID], Table42[Broad theme type])</f>
        <v>Responses reducing vulnerability</v>
      </c>
      <c r="C342" s="8" t="str">
        <f>_xlfn.XLOOKUP(Table164[[#This Row],[Theme D ID]],Table42[Theme D ID], Table42[Detail])</f>
        <v>Direct-to-consumer and local market channels</v>
      </c>
      <c r="D342" s="5" t="s">
        <v>67</v>
      </c>
      <c r="E342" s="8" t="s">
        <v>1887</v>
      </c>
    </row>
    <row r="343" spans="1:5" hidden="1" x14ac:dyDescent="0.3">
      <c r="A343" s="5" t="s">
        <v>1278</v>
      </c>
      <c r="B343" s="5" t="str">
        <f>_xlfn.XLOOKUP(Table164[[#This Row],[Theme D ID]],Table42[Theme D ID], Table42[Broad theme type])</f>
        <v>Responses reducing vulnerability</v>
      </c>
      <c r="C343" s="8" t="str">
        <f>_xlfn.XLOOKUP(Table164[[#This Row],[Theme D ID]],Table42[Theme D ID], Table42[Detail])</f>
        <v>Direct-to-consumer and local market channels</v>
      </c>
      <c r="D343" s="5" t="s">
        <v>55</v>
      </c>
      <c r="E343" s="8" t="s">
        <v>1888</v>
      </c>
    </row>
    <row r="344" spans="1:5" hidden="1" x14ac:dyDescent="0.3">
      <c r="A344" s="5" t="s">
        <v>1283</v>
      </c>
      <c r="B344" s="5" t="str">
        <f>_xlfn.XLOOKUP(Table164[[#This Row],[Theme D ID]],Table42[Theme D ID], Table42[Broad theme type])</f>
        <v>Responses reducing vulnerability</v>
      </c>
      <c r="C344" s="8" t="str">
        <f>_xlfn.XLOOKUP(Table164[[#This Row],[Theme D ID]],Table42[Theme D ID], Table42[Detail])</f>
        <v>Coordination and information sharing</v>
      </c>
      <c r="D344" s="5" t="s">
        <v>23</v>
      </c>
      <c r="E344" s="8" t="s">
        <v>1889</v>
      </c>
    </row>
    <row r="345" spans="1:5" hidden="1" x14ac:dyDescent="0.3">
      <c r="A345" s="5" t="s">
        <v>1283</v>
      </c>
      <c r="B345" s="5" t="str">
        <f>_xlfn.XLOOKUP(Table164[[#This Row],[Theme D ID]],Table42[Theme D ID], Table42[Broad theme type])</f>
        <v>Responses reducing vulnerability</v>
      </c>
      <c r="C345" s="8" t="str">
        <f>_xlfn.XLOOKUP(Table164[[#This Row],[Theme D ID]],Table42[Theme D ID], Table42[Detail])</f>
        <v>Coordination and information sharing</v>
      </c>
      <c r="D345" s="5" t="s">
        <v>31</v>
      </c>
      <c r="E345" s="8" t="s">
        <v>1890</v>
      </c>
    </row>
    <row r="346" spans="1:5" hidden="1" x14ac:dyDescent="0.3">
      <c r="A346" s="5" t="s">
        <v>1283</v>
      </c>
      <c r="B346" s="5" t="str">
        <f>_xlfn.XLOOKUP(Table164[[#This Row],[Theme D ID]],Table42[Theme D ID], Table42[Broad theme type])</f>
        <v>Responses reducing vulnerability</v>
      </c>
      <c r="C346" s="8" t="str">
        <f>_xlfn.XLOOKUP(Table164[[#This Row],[Theme D ID]],Table42[Theme D ID], Table42[Detail])</f>
        <v>Coordination and information sharing</v>
      </c>
      <c r="D346" s="5" t="s">
        <v>33</v>
      </c>
      <c r="E346" s="8" t="s">
        <v>1891</v>
      </c>
    </row>
    <row r="347" spans="1:5" hidden="1" x14ac:dyDescent="0.3">
      <c r="A347" s="5" t="s">
        <v>1283</v>
      </c>
      <c r="B347" s="5" t="str">
        <f>_xlfn.XLOOKUP(Table164[[#This Row],[Theme D ID]],Table42[Theme D ID], Table42[Broad theme type])</f>
        <v>Responses reducing vulnerability</v>
      </c>
      <c r="C347" s="8" t="str">
        <f>_xlfn.XLOOKUP(Table164[[#This Row],[Theme D ID]],Table42[Theme D ID], Table42[Detail])</f>
        <v>Coordination and information sharing</v>
      </c>
      <c r="D347" s="5" t="s">
        <v>44</v>
      </c>
      <c r="E347" s="8" t="s">
        <v>1892</v>
      </c>
    </row>
    <row r="348" spans="1:5" hidden="1" x14ac:dyDescent="0.3">
      <c r="A348" s="8" t="s">
        <v>1283</v>
      </c>
      <c r="B348" s="5" t="str">
        <f>_xlfn.XLOOKUP(Table164[[#This Row],[Theme D ID]],Table42[Theme D ID], Table42[Broad theme type])</f>
        <v>Responses reducing vulnerability</v>
      </c>
      <c r="C348" s="8" t="str">
        <f>_xlfn.XLOOKUP(Table164[[#This Row],[Theme D ID]],Table42[Theme D ID], Table42[Detail])</f>
        <v>Coordination and information sharing</v>
      </c>
      <c r="D348" s="8" t="s">
        <v>45</v>
      </c>
      <c r="E348" s="8" t="s">
        <v>1893</v>
      </c>
    </row>
    <row r="349" spans="1:5" hidden="1" x14ac:dyDescent="0.3">
      <c r="A349" s="8" t="s">
        <v>1283</v>
      </c>
      <c r="B349" s="5" t="str">
        <f>_xlfn.XLOOKUP(Table164[[#This Row],[Theme D ID]],Table42[Theme D ID], Table42[Broad theme type])</f>
        <v>Responses reducing vulnerability</v>
      </c>
      <c r="C349" s="8" t="str">
        <f>_xlfn.XLOOKUP(Table164[[#This Row],[Theme D ID]],Table42[Theme D ID], Table42[Detail])</f>
        <v>Coordination and information sharing</v>
      </c>
      <c r="D349" s="8" t="s">
        <v>66</v>
      </c>
      <c r="E349" s="8" t="s">
        <v>1894</v>
      </c>
    </row>
    <row r="350" spans="1:5" hidden="1" x14ac:dyDescent="0.3">
      <c r="A350" s="5" t="s">
        <v>1283</v>
      </c>
      <c r="B350" s="5" t="str">
        <f>_xlfn.XLOOKUP(Table164[[#This Row],[Theme D ID]],Table42[Theme D ID], Table42[Broad theme type])</f>
        <v>Responses reducing vulnerability</v>
      </c>
      <c r="C350" s="8" t="str">
        <f>_xlfn.XLOOKUP(Table164[[#This Row],[Theme D ID]],Table42[Theme D ID], Table42[Detail])</f>
        <v>Coordination and information sharing</v>
      </c>
      <c r="D350" s="5" t="s">
        <v>46</v>
      </c>
      <c r="E350" s="8" t="s">
        <v>1895</v>
      </c>
    </row>
    <row r="351" spans="1:5" hidden="1" x14ac:dyDescent="0.3">
      <c r="A351" s="8" t="s">
        <v>1286</v>
      </c>
      <c r="B351" s="5" t="str">
        <f>_xlfn.XLOOKUP(Table164[[#This Row],[Theme D ID]],Table42[Theme D ID], Table42[Broad theme type])</f>
        <v>Responses reducing vulnerability</v>
      </c>
      <c r="C351" s="8" t="str">
        <f>_xlfn.XLOOKUP(Table164[[#This Row],[Theme D ID]],Table42[Theme D ID], Table42[Detail])</f>
        <v>Government support measures</v>
      </c>
      <c r="D351" s="8" t="s">
        <v>23</v>
      </c>
      <c r="E351" s="8" t="s">
        <v>1896</v>
      </c>
    </row>
    <row r="352" spans="1:5" hidden="1" x14ac:dyDescent="0.3">
      <c r="A352" s="8" t="s">
        <v>1286</v>
      </c>
      <c r="B352" s="5" t="str">
        <f>_xlfn.XLOOKUP(Table164[[#This Row],[Theme D ID]],Table42[Theme D ID], Table42[Broad theme type])</f>
        <v>Responses reducing vulnerability</v>
      </c>
      <c r="C352" s="8" t="str">
        <f>_xlfn.XLOOKUP(Table164[[#This Row],[Theme D ID]],Table42[Theme D ID], Table42[Detail])</f>
        <v>Government support measures</v>
      </c>
      <c r="D352" s="8" t="s">
        <v>35</v>
      </c>
      <c r="E352" s="8" t="s">
        <v>1897</v>
      </c>
    </row>
    <row r="353" spans="1:5" hidden="1" x14ac:dyDescent="0.3">
      <c r="A353" s="8" t="s">
        <v>1286</v>
      </c>
      <c r="B353" s="5" t="str">
        <f>_xlfn.XLOOKUP(Table164[[#This Row],[Theme D ID]],Table42[Theme D ID], Table42[Broad theme type])</f>
        <v>Responses reducing vulnerability</v>
      </c>
      <c r="C353" s="8" t="str">
        <f>_xlfn.XLOOKUP(Table164[[#This Row],[Theme D ID]],Table42[Theme D ID], Table42[Detail])</f>
        <v>Government support measures</v>
      </c>
      <c r="D353" s="8" t="s">
        <v>36</v>
      </c>
      <c r="E353" s="8" t="s">
        <v>1898</v>
      </c>
    </row>
    <row r="354" spans="1:5" hidden="1" x14ac:dyDescent="0.3">
      <c r="A354" s="8" t="s">
        <v>1286</v>
      </c>
      <c r="B354" s="5" t="str">
        <f>_xlfn.XLOOKUP(Table164[[#This Row],[Theme D ID]],Table42[Theme D ID], Table42[Broad theme type])</f>
        <v>Responses reducing vulnerability</v>
      </c>
      <c r="C354" s="8" t="str">
        <f>_xlfn.XLOOKUP(Table164[[#This Row],[Theme D ID]],Table42[Theme D ID], Table42[Detail])</f>
        <v>Government support measures</v>
      </c>
      <c r="D354" s="8" t="s">
        <v>37</v>
      </c>
      <c r="E354" s="8" t="s">
        <v>1899</v>
      </c>
    </row>
    <row r="355" spans="1:5" hidden="1" x14ac:dyDescent="0.3">
      <c r="A355" s="8" t="s">
        <v>1286</v>
      </c>
      <c r="B355" s="5" t="str">
        <f>_xlfn.XLOOKUP(Table164[[#This Row],[Theme D ID]],Table42[Theme D ID], Table42[Broad theme type])</f>
        <v>Responses reducing vulnerability</v>
      </c>
      <c r="C355" s="8" t="str">
        <f>_xlfn.XLOOKUP(Table164[[#This Row],[Theme D ID]],Table42[Theme D ID], Table42[Detail])</f>
        <v>Government support measures</v>
      </c>
      <c r="D355" s="8" t="s">
        <v>67</v>
      </c>
      <c r="E355" s="8" t="s">
        <v>1900</v>
      </c>
    </row>
    <row r="356" spans="1:5" hidden="1" x14ac:dyDescent="0.3">
      <c r="A356" s="8" t="s">
        <v>1286</v>
      </c>
      <c r="B356" s="5" t="str">
        <f>_xlfn.XLOOKUP(Table164[[#This Row],[Theme D ID]],Table42[Theme D ID], Table42[Broad theme type])</f>
        <v>Responses reducing vulnerability</v>
      </c>
      <c r="C356" s="8" t="str">
        <f>_xlfn.XLOOKUP(Table164[[#This Row],[Theme D ID]],Table42[Theme D ID], Table42[Detail])</f>
        <v>Government support measures</v>
      </c>
      <c r="D356" s="8" t="s">
        <v>53</v>
      </c>
      <c r="E356" s="8" t="s">
        <v>1901</v>
      </c>
    </row>
    <row r="357" spans="1:5" hidden="1" x14ac:dyDescent="0.3">
      <c r="A357" s="8" t="s">
        <v>1291</v>
      </c>
      <c r="B357" s="5" t="str">
        <f>_xlfn.XLOOKUP(Table164[[#This Row],[Theme D ID]],Table42[Theme D ID], Table42[Broad theme type])</f>
        <v>Responses reducing vulnerability</v>
      </c>
      <c r="C357" s="8" t="str">
        <f>_xlfn.XLOOKUP(Table164[[#This Row],[Theme D ID]],Table42[Theme D ID], Table42[Detail])</f>
        <v>Business model flexibility and diversification</v>
      </c>
      <c r="D357" s="8" t="s">
        <v>42</v>
      </c>
      <c r="E357" s="8" t="s">
        <v>1902</v>
      </c>
    </row>
    <row r="358" spans="1:5" hidden="1" x14ac:dyDescent="0.3">
      <c r="A358" s="8" t="s">
        <v>1291</v>
      </c>
      <c r="B358" s="5" t="str">
        <f>_xlfn.XLOOKUP(Table164[[#This Row],[Theme D ID]],Table42[Theme D ID], Table42[Broad theme type])</f>
        <v>Responses reducing vulnerability</v>
      </c>
      <c r="C358" s="8" t="str">
        <f>_xlfn.XLOOKUP(Table164[[#This Row],[Theme D ID]],Table42[Theme D ID], Table42[Detail])</f>
        <v>Business model flexibility and diversification</v>
      </c>
      <c r="D358" s="8" t="s">
        <v>65</v>
      </c>
      <c r="E358" s="8" t="s">
        <v>1903</v>
      </c>
    </row>
    <row r="359" spans="1:5" hidden="1" x14ac:dyDescent="0.3">
      <c r="A359" s="8" t="s">
        <v>1291</v>
      </c>
      <c r="B359" s="5" t="str">
        <f>_xlfn.XLOOKUP(Table164[[#This Row],[Theme D ID]],Table42[Theme D ID], Table42[Broad theme type])</f>
        <v>Responses reducing vulnerability</v>
      </c>
      <c r="C359" s="8" t="str">
        <f>_xlfn.XLOOKUP(Table164[[#This Row],[Theme D ID]],Table42[Theme D ID], Table42[Detail])</f>
        <v>Business model flexibility and diversification</v>
      </c>
      <c r="D359" s="8" t="s">
        <v>69</v>
      </c>
      <c r="E359" s="8" t="s">
        <v>1904</v>
      </c>
    </row>
    <row r="360" spans="1:5" hidden="1" x14ac:dyDescent="0.3">
      <c r="A360" s="8" t="s">
        <v>1291</v>
      </c>
      <c r="B360" s="5" t="str">
        <f>_xlfn.XLOOKUP(Table164[[#This Row],[Theme D ID]],Table42[Theme D ID], Table42[Broad theme type])</f>
        <v>Responses reducing vulnerability</v>
      </c>
      <c r="C360" s="8" t="str">
        <f>_xlfn.XLOOKUP(Table164[[#This Row],[Theme D ID]],Table42[Theme D ID], Table42[Detail])</f>
        <v>Business model flexibility and diversification</v>
      </c>
      <c r="D360" s="8" t="s">
        <v>73</v>
      </c>
      <c r="E360" s="8" t="s">
        <v>1905</v>
      </c>
    </row>
    <row r="361" spans="1:5" hidden="1" x14ac:dyDescent="0.3">
      <c r="A361" s="8" t="s">
        <v>1295</v>
      </c>
      <c r="B361" s="5" t="str">
        <f>_xlfn.XLOOKUP(Table164[[#This Row],[Theme D ID]],Table42[Theme D ID], Table42[Broad theme type])</f>
        <v>Responses reducing vulnerability</v>
      </c>
      <c r="C361" s="8" t="str">
        <f>_xlfn.XLOOKUP(Table164[[#This Row],[Theme D ID]],Table42[Theme D ID], Table42[Detail])</f>
        <v>Pre-existing capacity and resilience</v>
      </c>
      <c r="D361" s="8" t="s">
        <v>27</v>
      </c>
      <c r="E361" s="8" t="s">
        <v>1906</v>
      </c>
    </row>
    <row r="362" spans="1:5" hidden="1" x14ac:dyDescent="0.3">
      <c r="A362" s="8" t="s">
        <v>1295</v>
      </c>
      <c r="B362" s="5" t="str">
        <f>_xlfn.XLOOKUP(Table164[[#This Row],[Theme D ID]],Table42[Theme D ID], Table42[Broad theme type])</f>
        <v>Responses reducing vulnerability</v>
      </c>
      <c r="C362" s="8" t="str">
        <f>_xlfn.XLOOKUP(Table164[[#This Row],[Theme D ID]],Table42[Theme D ID], Table42[Detail])</f>
        <v>Pre-existing capacity and resilience</v>
      </c>
      <c r="D362" s="8" t="s">
        <v>33</v>
      </c>
      <c r="E362" s="8" t="s">
        <v>1907</v>
      </c>
    </row>
    <row r="363" spans="1:5" hidden="1" x14ac:dyDescent="0.3">
      <c r="A363" s="8" t="s">
        <v>1295</v>
      </c>
      <c r="B363" s="5" t="str">
        <f>_xlfn.XLOOKUP(Table164[[#This Row],[Theme D ID]],Table42[Theme D ID], Table42[Broad theme type])</f>
        <v>Responses reducing vulnerability</v>
      </c>
      <c r="C363" s="8" t="str">
        <f>_xlfn.XLOOKUP(Table164[[#This Row],[Theme D ID]],Table42[Theme D ID], Table42[Detail])</f>
        <v>Pre-existing capacity and resilience</v>
      </c>
      <c r="D363" s="8" t="s">
        <v>37</v>
      </c>
      <c r="E363" s="8" t="s">
        <v>1908</v>
      </c>
    </row>
    <row r="364" spans="1:5" hidden="1" x14ac:dyDescent="0.3">
      <c r="A364" s="8" t="s">
        <v>1295</v>
      </c>
      <c r="B364" s="5" t="str">
        <f>_xlfn.XLOOKUP(Table164[[#This Row],[Theme D ID]],Table42[Theme D ID], Table42[Broad theme type])</f>
        <v>Responses reducing vulnerability</v>
      </c>
      <c r="C364" s="8" t="str">
        <f>_xlfn.XLOOKUP(Table164[[#This Row],[Theme D ID]],Table42[Theme D ID], Table42[Detail])</f>
        <v>Pre-existing capacity and resilience</v>
      </c>
      <c r="D364" s="8" t="s">
        <v>44</v>
      </c>
      <c r="E364" s="8" t="s">
        <v>1909</v>
      </c>
    </row>
    <row r="365" spans="1:5" hidden="1" x14ac:dyDescent="0.3">
      <c r="A365" s="8" t="s">
        <v>1300</v>
      </c>
      <c r="B365" s="5" t="str">
        <f>_xlfn.XLOOKUP(Table164[[#This Row],[Theme D ID]],Table42[Theme D ID], Table42[Broad theme type])</f>
        <v>Responses reducing vulnerability</v>
      </c>
      <c r="C365" s="8" t="str">
        <f>_xlfn.XLOOKUP(Table164[[#This Row],[Theme D ID]],Table42[Theme D ID], Table42[Detail])</f>
        <v>Rapid adaptation and innovation</v>
      </c>
      <c r="D365" s="8" t="s">
        <v>31</v>
      </c>
      <c r="E365" s="8" t="s">
        <v>1910</v>
      </c>
    </row>
    <row r="366" spans="1:5" hidden="1" x14ac:dyDescent="0.3">
      <c r="A366" s="8" t="s">
        <v>1300</v>
      </c>
      <c r="B366" s="5" t="str">
        <f>_xlfn.XLOOKUP(Table164[[#This Row],[Theme D ID]],Table42[Theme D ID], Table42[Broad theme type])</f>
        <v>Responses reducing vulnerability</v>
      </c>
      <c r="C366" s="8" t="str">
        <f>_xlfn.XLOOKUP(Table164[[#This Row],[Theme D ID]],Table42[Theme D ID], Table42[Detail])</f>
        <v>Rapid adaptation and innovation</v>
      </c>
      <c r="D366" s="8" t="s">
        <v>38</v>
      </c>
      <c r="E366" s="8" t="s">
        <v>1911</v>
      </c>
    </row>
    <row r="367" spans="1:5" hidden="1" x14ac:dyDescent="0.3">
      <c r="A367" s="8" t="s">
        <v>1300</v>
      </c>
      <c r="B367" s="5" t="str">
        <f>_xlfn.XLOOKUP(Table164[[#This Row],[Theme D ID]],Table42[Theme D ID], Table42[Broad theme type])</f>
        <v>Responses reducing vulnerability</v>
      </c>
      <c r="C367" s="8" t="str">
        <f>_xlfn.XLOOKUP(Table164[[#This Row],[Theme D ID]],Table42[Theme D ID], Table42[Detail])</f>
        <v>Rapid adaptation and innovation</v>
      </c>
      <c r="D367" s="8" t="s">
        <v>42</v>
      </c>
      <c r="E367" s="8" t="s">
        <v>1912</v>
      </c>
    </row>
    <row r="368" spans="1:5" hidden="1" x14ac:dyDescent="0.3">
      <c r="A368" s="8" t="s">
        <v>1300</v>
      </c>
      <c r="B368" s="5" t="str">
        <f>_xlfn.XLOOKUP(Table164[[#This Row],[Theme D ID]],Table42[Theme D ID], Table42[Broad theme type])</f>
        <v>Responses reducing vulnerability</v>
      </c>
      <c r="C368" s="8" t="str">
        <f>_xlfn.XLOOKUP(Table164[[#This Row],[Theme D ID]],Table42[Theme D ID], Table42[Detail])</f>
        <v>Rapid adaptation and innovation</v>
      </c>
      <c r="D368" s="8" t="s">
        <v>55</v>
      </c>
      <c r="E368" s="8" t="s">
        <v>1913</v>
      </c>
    </row>
    <row r="369" spans="1:5" hidden="1" x14ac:dyDescent="0.3">
      <c r="A369" s="5" t="s">
        <v>1304</v>
      </c>
      <c r="B369" s="5" t="str">
        <f>_xlfn.XLOOKUP(Table164[[#This Row],[Theme D ID]],Table42[Theme D ID], Table42[Broad theme type])</f>
        <v>Responses reducing vulnerability</v>
      </c>
      <c r="C369" s="8" t="str">
        <f>_xlfn.XLOOKUP(Table164[[#This Row],[Theme D ID]],Table42[Theme D ID], Table42[Detail])</f>
        <v>Workforce and operational continuity strategies</v>
      </c>
      <c r="D369" s="5" t="s">
        <v>57</v>
      </c>
      <c r="E369" s="8" t="s">
        <v>1914</v>
      </c>
    </row>
    <row r="370" spans="1:5" hidden="1" x14ac:dyDescent="0.3">
      <c r="A370" s="8" t="s">
        <v>1304</v>
      </c>
      <c r="B370" s="5" t="str">
        <f>_xlfn.XLOOKUP(Table164[[#This Row],[Theme D ID]],Table42[Theme D ID], Table42[Broad theme type])</f>
        <v>Responses reducing vulnerability</v>
      </c>
      <c r="C370" s="8" t="str">
        <f>_xlfn.XLOOKUP(Table164[[#This Row],[Theme D ID]],Table42[Theme D ID], Table42[Detail])</f>
        <v>Workforce and operational continuity strategies</v>
      </c>
      <c r="D370" s="8" t="s">
        <v>59</v>
      </c>
      <c r="E370" s="8" t="s">
        <v>1915</v>
      </c>
    </row>
    <row r="371" spans="1:5" hidden="1" x14ac:dyDescent="0.3">
      <c r="A371" s="8" t="s">
        <v>1304</v>
      </c>
      <c r="B371" s="5" t="str">
        <f>_xlfn.XLOOKUP(Table164[[#This Row],[Theme D ID]],Table42[Theme D ID], Table42[Broad theme type])</f>
        <v>Responses reducing vulnerability</v>
      </c>
      <c r="C371" s="8" t="str">
        <f>_xlfn.XLOOKUP(Table164[[#This Row],[Theme D ID]],Table42[Theme D ID], Table42[Detail])</f>
        <v>Workforce and operational continuity strategies</v>
      </c>
      <c r="D371" s="8" t="s">
        <v>69</v>
      </c>
      <c r="E371" s="8" t="s">
        <v>1916</v>
      </c>
    </row>
    <row r="372" spans="1:5" hidden="1" x14ac:dyDescent="0.3">
      <c r="A372" s="5" t="s">
        <v>1304</v>
      </c>
      <c r="B372" s="5" t="str">
        <f>_xlfn.XLOOKUP(Table164[[#This Row],[Theme D ID]],Table42[Theme D ID], Table42[Broad theme type])</f>
        <v>Responses reducing vulnerability</v>
      </c>
      <c r="C372" s="8" t="str">
        <f>_xlfn.XLOOKUP(Table164[[#This Row],[Theme D ID]],Table42[Theme D ID], Table42[Detail])</f>
        <v>Workforce and operational continuity strategies</v>
      </c>
      <c r="D372" s="5" t="s">
        <v>71</v>
      </c>
      <c r="E372" s="8" t="s">
        <v>1917</v>
      </c>
    </row>
    <row r="373" spans="1:5" hidden="1" x14ac:dyDescent="0.3">
      <c r="A373" s="8" t="s">
        <v>1304</v>
      </c>
      <c r="B373" s="5" t="str">
        <f>_xlfn.XLOOKUP(Table164[[#This Row],[Theme D ID]],Table42[Theme D ID], Table42[Broad theme type])</f>
        <v>Responses reducing vulnerability</v>
      </c>
      <c r="C373" s="8" t="str">
        <f>_xlfn.XLOOKUP(Table164[[#This Row],[Theme D ID]],Table42[Theme D ID], Table42[Detail])</f>
        <v>Workforce and operational continuity strategies</v>
      </c>
      <c r="D373" s="8" t="s">
        <v>73</v>
      </c>
      <c r="E373" s="8" t="s">
        <v>1918</v>
      </c>
    </row>
    <row r="374" spans="1:5" hidden="1" x14ac:dyDescent="0.3">
      <c r="A374" s="8" t="s">
        <v>1308</v>
      </c>
      <c r="B374" s="5" t="str">
        <f>_xlfn.XLOOKUP(Table164[[#This Row],[Theme D ID]],Table42[Theme D ID], Table42[Broad theme type])</f>
        <v>Responses reducing vulnerability</v>
      </c>
      <c r="C374" s="8" t="str">
        <f>_xlfn.XLOOKUP(Table164[[#This Row],[Theme D ID]],Table42[Theme D ID], Table42[Detail])</f>
        <v>No/minimal response perceived to reduce vulnerability</v>
      </c>
      <c r="D374" s="8" t="s">
        <v>61</v>
      </c>
      <c r="E374" s="8" t="s">
        <v>1919</v>
      </c>
    </row>
    <row r="375" spans="1:5" hidden="1" x14ac:dyDescent="0.3">
      <c r="A375" s="8" t="s">
        <v>1308</v>
      </c>
      <c r="B375" s="5" t="str">
        <f>_xlfn.XLOOKUP(Table164[[#This Row],[Theme D ID]],Table42[Theme D ID], Table42[Broad theme type])</f>
        <v>Responses reducing vulnerability</v>
      </c>
      <c r="C375" s="8" t="str">
        <f>_xlfn.XLOOKUP(Table164[[#This Row],[Theme D ID]],Table42[Theme D ID], Table42[Detail])</f>
        <v>No/minimal response perceived to reduce vulnerability</v>
      </c>
      <c r="D375" s="8" t="s">
        <v>47</v>
      </c>
      <c r="E375" s="8" t="s">
        <v>1920</v>
      </c>
    </row>
    <row r="376" spans="1:5" hidden="1" x14ac:dyDescent="0.3">
      <c r="A376" s="8" t="s">
        <v>1308</v>
      </c>
      <c r="B376" s="5" t="str">
        <f>_xlfn.XLOOKUP(Table164[[#This Row],[Theme D ID]],Table42[Theme D ID], Table42[Broad theme type])</f>
        <v>Responses reducing vulnerability</v>
      </c>
      <c r="C376" s="8" t="str">
        <f>_xlfn.XLOOKUP(Table164[[#This Row],[Theme D ID]],Table42[Theme D ID], Table42[Detail])</f>
        <v>No/minimal response perceived to reduce vulnerability</v>
      </c>
      <c r="D376" s="8" t="s">
        <v>76</v>
      </c>
      <c r="E376" s="8" t="s">
        <v>1921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D8F02D8A91834584743B9C43F4D5C9" ma:contentTypeVersion="16" ma:contentTypeDescription="Create a new document." ma:contentTypeScope="" ma:versionID="e2f4fc476ddb8c4d277f957c4706dced">
  <xsd:schema xmlns:xsd="http://www.w3.org/2001/XMLSchema" xmlns:xs="http://www.w3.org/2001/XMLSchema" xmlns:p="http://schemas.microsoft.com/office/2006/metadata/properties" xmlns:ns2="a4715a9c-0193-44cd-936c-2eb6e5222ebb" xmlns:ns3="873d7f93-2657-4606-9741-f249bdbd302c" targetNamespace="http://schemas.microsoft.com/office/2006/metadata/properties" ma:root="true" ma:fieldsID="6eeae58aca8719cb5842932a27784737" ns2:_="" ns3:_="">
    <xsd:import namespace="a4715a9c-0193-44cd-936c-2eb6e5222ebb"/>
    <xsd:import namespace="873d7f93-2657-4606-9741-f249bdbd30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715a9c-0193-44cd-936c-2eb6e5222e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3be76f96-e7f0-4e7c-b4d8-bf0f4c547e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3d7f93-2657-4606-9741-f249bdbd302c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0cf063be-7d66-4cb0-8d0f-fd5620a26d5e}" ma:internalName="TaxCatchAll" ma:showField="CatchAllData" ma:web="873d7f93-2657-4606-9741-f249bdbd30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73d7f93-2657-4606-9741-f249bdbd302c" xsi:nil="true"/>
    <lcf76f155ced4ddcb4097134ff3c332f xmlns="a4715a9c-0193-44cd-936c-2eb6e5222ebb">
      <Terms xmlns="http://schemas.microsoft.com/office/infopath/2007/PartnerControls"/>
    </lcf76f155ced4ddcb4097134ff3c332f>
    <SharedWithUsers xmlns="873d7f93-2657-4606-9741-f249bdbd302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D6984CDA-6953-484D-BDA1-5171710BF12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608792-D0CA-4CEF-96EF-050445B5D5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715a9c-0193-44cd-936c-2eb6e5222ebb"/>
    <ds:schemaRef ds:uri="873d7f93-2657-4606-9741-f249bdbd30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EB128B-688A-4D4E-8450-81AE3C01F585}">
  <ds:schemaRefs>
    <ds:schemaRef ds:uri="http://schemas.microsoft.com/office/2006/metadata/properties"/>
    <ds:schemaRef ds:uri="http://schemas.microsoft.com/office/infopath/2007/PartnerControls"/>
    <ds:schemaRef ds:uri="873d7f93-2657-4606-9741-f249bdbd302c"/>
    <ds:schemaRef ds:uri="a4715a9c-0193-44cd-936c-2eb6e5222eb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Interviewee ALL DATA by Respnt</vt:lpstr>
      <vt:lpstr>C - Response themes</vt:lpstr>
      <vt:lpstr>C - Response themes detail</vt:lpstr>
      <vt:lpstr>D - BarriersEnablers themes</vt:lpstr>
      <vt:lpstr>D - BarriersEnabl themes detail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Reviewer 1</dc:creator>
  <cp:keywords/>
  <dc:description/>
  <cp:lastModifiedBy>Emily Ogier</cp:lastModifiedBy>
  <cp:revision/>
  <dcterms:created xsi:type="dcterms:W3CDTF">2022-07-04T06:46:07Z</dcterms:created>
  <dcterms:modified xsi:type="dcterms:W3CDTF">2026-07-12T13:24:07Z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0x0101001DD8F02D8A91834584743B9C43F4D5C9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